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4C06C2A4-8A31-4F34-A88D-1F950878B4BF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様式１ " sheetId="10" r:id="rId1"/>
    <sheet name="記入例" sheetId="13" r:id="rId2"/>
  </sheets>
  <definedNames>
    <definedName name="_xlnm.Print_Area" localSheetId="1">記入例!$A$1:$S$29</definedName>
    <definedName name="_xlnm.Print_Area" localSheetId="0">'様式１ '!$A$1:$S$29</definedName>
    <definedName name="開始時間１" localSheetId="1">記入例!$BH$1</definedName>
    <definedName name="開始時間１" localSheetId="0">'様式１ '!$BH$1</definedName>
    <definedName name="開始時間２" localSheetId="1">記入例!$BH$3</definedName>
    <definedName name="開始時間２" localSheetId="0">'様式１ '!$BH$3</definedName>
    <definedName name="学校名" localSheetId="1">記入例!$D$9</definedName>
    <definedName name="学校名" localSheetId="0">'様式１ '!$D$9</definedName>
    <definedName name="合計人員" localSheetId="1">記入例!$P$14</definedName>
    <definedName name="合計人員" localSheetId="0">'様式１ '!$P$14</definedName>
    <definedName name="施設名" localSheetId="1">記入例!$L$9</definedName>
    <definedName name="施設名" localSheetId="0">'様式１ '!$L$9</definedName>
    <definedName name="種目" localSheetId="1">記入例!$D$10</definedName>
    <definedName name="種目" localSheetId="0">'様式１ '!$D$10</definedName>
    <definedName name="終了時間１" localSheetId="1">記入例!$BH$2</definedName>
    <definedName name="終了時間１" localSheetId="0">'様式１ '!$BH$2</definedName>
    <definedName name="終了時間２" localSheetId="1">記入例!$BH$4</definedName>
    <definedName name="終了時間２" localSheetId="0">'様式１ '!$BH$4</definedName>
    <definedName name="集計範囲" localSheetId="1">記入例!$BI$2:$CB$2</definedName>
    <definedName name="集計範囲" localSheetId="0">'様式１ '!$BI$2:$CB$2</definedName>
    <definedName name="責任者FAX" localSheetId="1">記入例!$O$20</definedName>
    <definedName name="責任者FAX" localSheetId="0">'様式１ '!$O$20</definedName>
    <definedName name="責任者MAIL" localSheetId="1">記入例!$D$20</definedName>
    <definedName name="責任者MAIL" localSheetId="0">'様式１ '!$D$20</definedName>
    <definedName name="責任者氏名" localSheetId="1">記入例!$D$17</definedName>
    <definedName name="責任者氏名" localSheetId="0">'様式１ '!$D$17</definedName>
    <definedName name="責任者住所" localSheetId="1">記入例!$D$19</definedName>
    <definedName name="責任者住所" localSheetId="0">'様式１ '!$D$19</definedName>
    <definedName name="責任者電話" localSheetId="1">記入例!$M$16</definedName>
    <definedName name="責任者電話" localSheetId="0">'様式１ '!$M$16</definedName>
    <definedName name="責任者郵便番号" localSheetId="1">記入例!$E$18</definedName>
    <definedName name="責任者郵便番号" localSheetId="0">'様式１ '!$E$18</definedName>
    <definedName name="団体名" localSheetId="1">記入例!$D$8</definedName>
    <definedName name="団体名" localSheetId="0">'様式１ '!$D$8</definedName>
    <definedName name="町外人員" localSheetId="1">記入例!$K$14</definedName>
    <definedName name="町外人員" localSheetId="0">'様式１ '!$K$14</definedName>
    <definedName name="町内人員" localSheetId="1">記入例!$F$14</definedName>
    <definedName name="町内人員" localSheetId="0">'様式１ '!$F$14</definedName>
    <definedName name="副責任者FAX" localSheetId="1">記入例!$O$25</definedName>
    <definedName name="副責任者FAX" localSheetId="0">'様式１ '!$O$25</definedName>
    <definedName name="副責任者MAIL" localSheetId="1">記入例!$D$25</definedName>
    <definedName name="副責任者MAIL" localSheetId="0">'様式１ '!$D$25</definedName>
    <definedName name="副責任者氏名" localSheetId="1">記入例!$D$22</definedName>
    <definedName name="副責任者氏名" localSheetId="0">'様式１ '!$D$22</definedName>
    <definedName name="副責任者住所" localSheetId="1">記入例!$D$24</definedName>
    <definedName name="副責任者住所" localSheetId="0">'様式１ '!$D$24</definedName>
    <definedName name="副責任者電話" localSheetId="1">記入例!$M$21</definedName>
    <definedName name="副責任者電話" localSheetId="0">'様式１ '!$M$21</definedName>
    <definedName name="副責任者郵便番号" localSheetId="1">記入例!$E$23</definedName>
    <definedName name="副責任者郵便番号" localSheetId="0">'様式１ '!$E$23</definedName>
    <definedName name="曜日１" localSheetId="1">記入例!$E$11</definedName>
    <definedName name="曜日１" localSheetId="0">'様式１ '!$E$11</definedName>
    <definedName name="曜日２" localSheetId="1">記入例!$N$11</definedName>
    <definedName name="曜日２" localSheetId="0">'様式１ '!$N$11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0" l="1"/>
  <c r="P14" i="13" l="1"/>
  <c r="BW2" i="13" s="1"/>
  <c r="BH4" i="13"/>
  <c r="BH3" i="13"/>
  <c r="CB2" i="13"/>
  <c r="CA2" i="13"/>
  <c r="BZ2" i="13"/>
  <c r="BY2" i="13"/>
  <c r="BX2" i="13"/>
  <c r="BV2" i="13"/>
  <c r="BU2" i="13"/>
  <c r="BT2" i="13"/>
  <c r="BS2" i="13"/>
  <c r="BR2" i="13"/>
  <c r="BQ2" i="13"/>
  <c r="BP2" i="13"/>
  <c r="BO2" i="13"/>
  <c r="BM2" i="13"/>
  <c r="BL2" i="13"/>
  <c r="BJ2" i="13"/>
  <c r="BH2" i="13"/>
  <c r="BH1" i="13"/>
  <c r="BN2" i="13" l="1"/>
  <c r="CB2" i="10"/>
  <c r="CA2" i="10"/>
  <c r="BZ2" i="10"/>
  <c r="BX2" i="10"/>
  <c r="BY2" i="10"/>
  <c r="BV2" i="10"/>
  <c r="BU2" i="10"/>
  <c r="BT2" i="10"/>
  <c r="BS2" i="10"/>
  <c r="BR2" i="10"/>
  <c r="BQ2" i="10"/>
  <c r="BP2" i="10"/>
  <c r="BM2" i="10"/>
  <c r="BL2" i="10"/>
  <c r="BJ2" i="10"/>
  <c r="BO2" i="10"/>
  <c r="BH1" i="10" l="1"/>
  <c r="BH4" i="10"/>
  <c r="BH3" i="10"/>
  <c r="BH2" i="10"/>
  <c r="BN2" i="10" l="1"/>
  <c r="BW2" i="10"/>
</calcChain>
</file>

<file path=xl/sharedStrings.xml><?xml version="1.0" encoding="utf-8"?>
<sst xmlns="http://schemas.openxmlformats.org/spreadsheetml/2006/main" count="356" uniqueCount="170">
  <si>
    <t>　東 浦 町 教 育 委 員 会 殿</t>
    <rPh sb="1" eb="2">
      <t>ヒガシ</t>
    </rPh>
    <rPh sb="3" eb="4">
      <t>ウラ</t>
    </rPh>
    <rPh sb="5" eb="6">
      <t>マチ</t>
    </rPh>
    <rPh sb="7" eb="8">
      <t>キョウ</t>
    </rPh>
    <rPh sb="9" eb="10">
      <t>イク</t>
    </rPh>
    <rPh sb="11" eb="12">
      <t>イ</t>
    </rPh>
    <rPh sb="13" eb="14">
      <t>イン</t>
    </rPh>
    <rPh sb="15" eb="16">
      <t>カイ</t>
    </rPh>
    <rPh sb="17" eb="18">
      <t>ドノ</t>
    </rPh>
    <phoneticPr fontId="2"/>
  </si>
  <si>
    <t>記</t>
    <rPh sb="0" eb="1">
      <t>キ</t>
    </rPh>
    <phoneticPr fontId="2"/>
  </si>
  <si>
    <t>利用学校名</t>
    <rPh sb="0" eb="2">
      <t>リヨウ</t>
    </rPh>
    <rPh sb="2" eb="4">
      <t>ガッコウ</t>
    </rPh>
    <rPh sb="4" eb="5">
      <t>メイ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</si>
  <si>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2"/>
  </si>
  <si>
    <t>団 　体 　名</t>
    <rPh sb="0" eb="1">
      <t>ダン</t>
    </rPh>
    <rPh sb="3" eb="4">
      <t>カラダ</t>
    </rPh>
    <rPh sb="6" eb="7">
      <t>メイ</t>
    </rPh>
    <phoneticPr fontId="2"/>
  </si>
  <si>
    <t>利用種目</t>
    <rPh sb="0" eb="2">
      <t>リヨウ</t>
    </rPh>
    <rPh sb="2" eb="4">
      <t>シュモク</t>
    </rPh>
    <phoneticPr fontId="2"/>
  </si>
  <si>
    <t>利　用</t>
    <rPh sb="0" eb="1">
      <t>リ</t>
    </rPh>
    <rPh sb="2" eb="3">
      <t>ヨウ</t>
    </rPh>
    <phoneticPr fontId="2"/>
  </si>
  <si>
    <t>登録人員</t>
    <rPh sb="0" eb="2">
      <t>トウロク</t>
    </rPh>
    <rPh sb="2" eb="4">
      <t>ジンイン</t>
    </rPh>
    <phoneticPr fontId="2"/>
  </si>
  <si>
    <t>注）合計人数の2割を超えないこと</t>
    <rPh sb="0" eb="1">
      <t>チュウ</t>
    </rPh>
    <rPh sb="2" eb="4">
      <t>ゴウケイ</t>
    </rPh>
    <rPh sb="4" eb="6">
      <t>ニンズウ</t>
    </rPh>
    <rPh sb="8" eb="9">
      <t>ワリ</t>
    </rPh>
    <rPh sb="10" eb="11">
      <t>コ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</si>
  <si>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</si>
  <si>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</si>
  <si>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</si>
  <si>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鍵の管理者</t>
    <rPh sb="0" eb="1">
      <t>カギ</t>
    </rPh>
    <rPh sb="2" eb="5">
      <t>カンリシャ</t>
    </rPh>
    <phoneticPr fontId="2"/>
  </si>
  <si>
    <t>ﾒｰﾙｱﾄﾞﾚｽ</t>
    <phoneticPr fontId="2"/>
  </si>
  <si>
    <t>許可日</t>
    <rPh sb="0" eb="2">
      <t>キョカ</t>
    </rPh>
    <rPh sb="2" eb="3">
      <t>ビ</t>
    </rPh>
    <phoneticPr fontId="2"/>
  </si>
  <si>
    <t>許可№</t>
    <rPh sb="0" eb="2">
      <t>キョカ</t>
    </rPh>
    <phoneticPr fontId="2"/>
  </si>
  <si>
    <t>－</t>
    <phoneticPr fontId="2"/>
  </si>
  <si>
    <t>担当者印</t>
    <rPh sb="0" eb="2">
      <t>タントウ</t>
    </rPh>
    <rPh sb="2" eb="3">
      <t>シャ</t>
    </rPh>
    <rPh sb="3" eb="4">
      <t>イン</t>
    </rPh>
    <phoneticPr fontId="2"/>
  </si>
  <si>
    <r>
      <t>スポーツ課</t>
    </r>
    <r>
      <rPr>
        <sz val="11"/>
        <rFont val="ＭＳ Ｐゴシック"/>
        <family val="3"/>
        <charset val="128"/>
      </rPr>
      <t xml:space="preserve">
処理欄</t>
    </r>
    <rPh sb="4" eb="5">
      <t>カ</t>
    </rPh>
    <rPh sb="6" eb="8">
      <t>ショリ</t>
    </rPh>
    <rPh sb="8" eb="9">
      <t>ラン</t>
    </rPh>
    <phoneticPr fontId="2"/>
  </si>
  <si>
    <t>※記入漏れのないようにお願いします。</t>
    <rPh sb="1" eb="3">
      <t>キニュウ</t>
    </rPh>
    <rPh sb="3" eb="4">
      <t>モ</t>
    </rPh>
    <rPh sb="12" eb="13">
      <t>ネガ</t>
    </rPh>
    <phoneticPr fontId="2"/>
  </si>
  <si>
    <t>名</t>
    <rPh sb="0" eb="1">
      <t>メイ</t>
    </rPh>
    <phoneticPr fontId="2"/>
  </si>
  <si>
    <t>計</t>
    <rPh sb="0" eb="1">
      <t>ケイ</t>
    </rPh>
    <phoneticPr fontId="2"/>
  </si>
  <si>
    <t>　　　　　　年　　　月　　　日</t>
    <rPh sb="6" eb="7">
      <t>ネン</t>
    </rPh>
    <rPh sb="10" eb="11">
      <t>ガツ</t>
    </rPh>
    <rPh sb="14" eb="15">
      <t>ニチ</t>
    </rPh>
    <phoneticPr fontId="2"/>
  </si>
  <si>
    <t>責任者</t>
  </si>
  <si>
    <t>注）町内在住・在勤・在学含む</t>
    <rPh sb="0" eb="1">
      <t>チュウ</t>
    </rPh>
    <rPh sb="2" eb="4">
      <t>チョウナイ</t>
    </rPh>
    <rPh sb="4" eb="6">
      <t>ザイジュウ</t>
    </rPh>
    <rPh sb="7" eb="9">
      <t>ザイキン</t>
    </rPh>
    <rPh sb="10" eb="12">
      <t>ザイガク</t>
    </rPh>
    <rPh sb="12" eb="13">
      <t>フク</t>
    </rPh>
    <phoneticPr fontId="2"/>
  </si>
  <si>
    <t>　曜日</t>
  </si>
  <si>
    <t>毎週　</t>
    <rPh sb="0" eb="2">
      <t>マイシュウ</t>
    </rPh>
    <phoneticPr fontId="2"/>
  </si>
  <si>
    <t>町内</t>
    <rPh sb="0" eb="2">
      <t>チョウナイ</t>
    </rPh>
    <phoneticPr fontId="2"/>
  </si>
  <si>
    <t>　名</t>
    <phoneticPr fontId="2"/>
  </si>
  <si>
    <t>町外</t>
    <rPh sb="0" eb="1">
      <t>マチ</t>
    </rPh>
    <rPh sb="1" eb="2">
      <t>ガイ</t>
    </rPh>
    <phoneticPr fontId="2"/>
  </si>
  <si>
    <t>ﾌﾘｶﾞﾅ</t>
    <phoneticPr fontId="2"/>
  </si>
  <si>
    <t>氏名</t>
    <rPh sb="0" eb="2">
      <t>シメイ</t>
    </rPh>
    <phoneticPr fontId="2"/>
  </si>
  <si>
    <t>副責任者</t>
    <rPh sb="0" eb="1">
      <t>フク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</si>
  <si>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</si>
  <si>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</si>
  <si>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</si>
  <si>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森岡小学校</t>
    <rPh sb="0" eb="5">
      <t>モリオカショウガッコウ</t>
    </rPh>
    <phoneticPr fontId="2"/>
  </si>
  <si>
    <t>緒川小学校</t>
    <rPh sb="0" eb="5">
      <t>オガワショウガッコウ</t>
    </rPh>
    <phoneticPr fontId="2"/>
  </si>
  <si>
    <t>片葩小学校</t>
    <rPh sb="0" eb="2">
      <t>カタハ</t>
    </rPh>
    <rPh sb="2" eb="5">
      <t>ショウガッコウ</t>
    </rPh>
    <phoneticPr fontId="2"/>
  </si>
  <si>
    <t>卯ノ里小学校</t>
    <rPh sb="0" eb="1">
      <t>ウ</t>
    </rPh>
    <rPh sb="2" eb="6">
      <t>サトショウガッコウ</t>
    </rPh>
    <phoneticPr fontId="2"/>
  </si>
  <si>
    <t>生路小学校</t>
    <rPh sb="0" eb="5">
      <t>イクジショウガッコウ</t>
    </rPh>
    <phoneticPr fontId="2"/>
  </si>
  <si>
    <t>石浜西小学校</t>
    <rPh sb="0" eb="6">
      <t>イシハマニシショウガッコウ</t>
    </rPh>
    <phoneticPr fontId="2"/>
  </si>
  <si>
    <t>藤江小学校</t>
    <rPh sb="0" eb="5">
      <t>フジエショウガッコウ</t>
    </rPh>
    <phoneticPr fontId="2"/>
  </si>
  <si>
    <t>北部中学校</t>
    <rPh sb="0" eb="5">
      <t>ホクブチュウガッコウ</t>
    </rPh>
    <phoneticPr fontId="2"/>
  </si>
  <si>
    <t>東浦中学校</t>
    <rPh sb="0" eb="5">
      <t>ヒガシウラチュウガッコウ</t>
    </rPh>
    <phoneticPr fontId="2"/>
  </si>
  <si>
    <t>西部中学校</t>
    <rPh sb="0" eb="5">
      <t>セイブチュウガッコウ</t>
    </rPh>
    <phoneticPr fontId="2"/>
  </si>
  <si>
    <t>体育館</t>
    <rPh sb="0" eb="3">
      <t>タイイクカン</t>
    </rPh>
    <phoneticPr fontId="2"/>
  </si>
  <si>
    <t>運動場</t>
    <rPh sb="0" eb="3">
      <t>ウンドウジョウ</t>
    </rPh>
    <phoneticPr fontId="2"/>
  </si>
  <si>
    <t>武道場</t>
    <rPh sb="0" eb="3">
      <t>ブドウジョウ</t>
    </rPh>
    <phoneticPr fontId="2"/>
  </si>
  <si>
    <t>飛翔館</t>
    <rPh sb="0" eb="2">
      <t>ヒショウ</t>
    </rPh>
    <rPh sb="2" eb="3">
      <t>ヤカタ</t>
    </rPh>
    <phoneticPr fontId="2"/>
  </si>
  <si>
    <t>テニスコート</t>
    <phoneticPr fontId="2"/>
  </si>
  <si>
    <t>運動場（夜間照明）</t>
    <rPh sb="0" eb="3">
      <t>ウンドウジョウ</t>
    </rPh>
    <rPh sb="4" eb="8">
      <t>ヤカンショウメイ</t>
    </rPh>
    <phoneticPr fontId="2"/>
  </si>
  <si>
    <t>〒　　　-</t>
    <phoneticPr fontId="2"/>
  </si>
  <si>
    <t>（時間を選択）</t>
    <rPh sb="1" eb="3">
      <t>ジカン</t>
    </rPh>
    <rPh sb="4" eb="6">
      <t>センタク</t>
    </rPh>
    <phoneticPr fontId="2"/>
  </si>
  <si>
    <t>（学校名を選択）</t>
    <rPh sb="1" eb="4">
      <t>ガッコウメイ</t>
    </rPh>
    <rPh sb="5" eb="7">
      <t>センタク</t>
    </rPh>
    <phoneticPr fontId="2"/>
  </si>
  <si>
    <t>開始時刻１（24H）</t>
    <rPh sb="0" eb="4">
      <t>カイシジコク</t>
    </rPh>
    <phoneticPr fontId="2"/>
  </si>
  <si>
    <t>終了時刻１（24H）</t>
    <rPh sb="0" eb="2">
      <t>シュウリョウ</t>
    </rPh>
    <rPh sb="2" eb="4">
      <t>ジコク</t>
    </rPh>
    <phoneticPr fontId="2"/>
  </si>
  <si>
    <t>開始時刻２（24H）</t>
    <rPh sb="0" eb="4">
      <t>カイシジコク</t>
    </rPh>
    <phoneticPr fontId="2"/>
  </si>
  <si>
    <t>終了時刻２（24H）</t>
    <rPh sb="0" eb="2">
      <t>シュウリョウ</t>
    </rPh>
    <rPh sb="2" eb="4">
      <t>ジコク</t>
    </rPh>
    <phoneticPr fontId="2"/>
  </si>
  <si>
    <t>午前 8時30分</t>
  </si>
  <si>
    <t>午前 9時00分</t>
  </si>
  <si>
    <t>午前 9時30分</t>
  </si>
  <si>
    <t>午前 10時00分</t>
  </si>
  <si>
    <t>午前 10時30分</t>
  </si>
  <si>
    <t>午前 11時00分</t>
  </si>
  <si>
    <t>午前 11時30分</t>
  </si>
  <si>
    <t>午後 1時30分</t>
  </si>
  <si>
    <t>午後 2時00分</t>
  </si>
  <si>
    <t>午後 2時30分</t>
  </si>
  <si>
    <t>午後 3時00分</t>
  </si>
  <si>
    <t>午後 3時30分</t>
  </si>
  <si>
    <t>午後 4時00分</t>
  </si>
  <si>
    <t>午後 4時30分</t>
  </si>
  <si>
    <t>午後 5時00分</t>
  </si>
  <si>
    <t>午後 5時30分</t>
  </si>
  <si>
    <t>午後 6時00分</t>
  </si>
  <si>
    <t>午後 6時30分</t>
  </si>
  <si>
    <t>午後 7時00分</t>
  </si>
  <si>
    <t>午後 7時30分</t>
  </si>
  <si>
    <t>午後 8時00分</t>
  </si>
  <si>
    <t>午後 8時30分</t>
  </si>
  <si>
    <t>午後 9時00分</t>
  </si>
  <si>
    <t>午後 9時30分</t>
  </si>
  <si>
    <t>午前 8時00分</t>
  </si>
  <si>
    <t>（施設を選択）</t>
    <rPh sb="1" eb="3">
      <t>シセツ</t>
    </rPh>
    <rPh sb="4" eb="6">
      <t>センタク</t>
    </rPh>
    <phoneticPr fontId="2"/>
  </si>
  <si>
    <t>午前 5時00分</t>
  </si>
  <si>
    <t>午前 5時30分</t>
  </si>
  <si>
    <t>午前 6時00分</t>
  </si>
  <si>
    <t>午前 6時30分</t>
  </si>
  <si>
    <t>午前 7時00分</t>
  </si>
  <si>
    <t>午前 7時30分</t>
  </si>
  <si>
    <t>午後　0時00分</t>
    <rPh sb="0" eb="2">
      <t>ゴゴ</t>
    </rPh>
    <rPh sb="4" eb="5">
      <t>ジ</t>
    </rPh>
    <rPh sb="7" eb="8">
      <t>フン</t>
    </rPh>
    <phoneticPr fontId="2"/>
  </si>
  <si>
    <t>午後　0時30分</t>
    <rPh sb="0" eb="2">
      <t>ゴゴ</t>
    </rPh>
    <rPh sb="4" eb="5">
      <t>ジ</t>
    </rPh>
    <rPh sb="7" eb="8">
      <t>フン</t>
    </rPh>
    <phoneticPr fontId="2"/>
  </si>
  <si>
    <t>午後 1時00分</t>
    <phoneticPr fontId="2"/>
  </si>
  <si>
    <t>から</t>
    <phoneticPr fontId="2"/>
  </si>
  <si>
    <t>まで</t>
    <phoneticPr fontId="2"/>
  </si>
  <si>
    <t>〒　　　-</t>
    <phoneticPr fontId="2"/>
  </si>
  <si>
    <t>　</t>
    <phoneticPr fontId="2"/>
  </si>
  <si>
    <t>№</t>
    <phoneticPr fontId="2"/>
  </si>
  <si>
    <t>学校名</t>
    <rPh sb="0" eb="2">
      <t>ガッコウ</t>
    </rPh>
    <rPh sb="2" eb="3">
      <t>メイ</t>
    </rPh>
    <phoneticPr fontId="2"/>
  </si>
  <si>
    <t>登録№</t>
    <rPh sb="0" eb="2">
      <t>トウロク</t>
    </rPh>
    <phoneticPr fontId="2"/>
  </si>
  <si>
    <t>開放施設</t>
    <rPh sb="0" eb="2">
      <t>カイホウ</t>
    </rPh>
    <rPh sb="2" eb="4">
      <t>シセツ</t>
    </rPh>
    <phoneticPr fontId="2"/>
  </si>
  <si>
    <t>利用曜日</t>
    <rPh sb="0" eb="2">
      <t>リヨウ</t>
    </rPh>
    <rPh sb="2" eb="4">
      <t>ヨウビ</t>
    </rPh>
    <phoneticPr fontId="2"/>
  </si>
  <si>
    <t>利用時</t>
    <rPh sb="0" eb="2">
      <t>リヨウ</t>
    </rPh>
    <rPh sb="2" eb="3">
      <t>ドキ</t>
    </rPh>
    <phoneticPr fontId="2"/>
  </si>
  <si>
    <t>利用団体名</t>
    <rPh sb="0" eb="2">
      <t>リヨウ</t>
    </rPh>
    <rPh sb="2" eb="4">
      <t>ダンタイ</t>
    </rPh>
    <rPh sb="4" eb="5">
      <t>メイ</t>
    </rPh>
    <phoneticPr fontId="2"/>
  </si>
  <si>
    <t>責任者</t>
    <rPh sb="0" eb="3">
      <t>セキニンシャ</t>
    </rPh>
    <phoneticPr fontId="2"/>
  </si>
  <si>
    <t>郵便番号</t>
    <rPh sb="0" eb="2">
      <t>ユウビン</t>
    </rPh>
    <rPh sb="2" eb="4">
      <t>バンゴウ</t>
    </rPh>
    <phoneticPr fontId="2"/>
  </si>
  <si>
    <t>FAX</t>
    <phoneticPr fontId="2"/>
  </si>
  <si>
    <t>メールアドレス</t>
    <phoneticPr fontId="13"/>
  </si>
  <si>
    <t>登録人数計</t>
    <rPh sb="0" eb="2">
      <t>トウロク</t>
    </rPh>
    <rPh sb="2" eb="4">
      <t>ニンズウ</t>
    </rPh>
    <rPh sb="4" eb="5">
      <t>ケイ</t>
    </rPh>
    <phoneticPr fontId="2"/>
  </si>
  <si>
    <t>町外</t>
    <rPh sb="0" eb="2">
      <t>チョウガイ</t>
    </rPh>
    <phoneticPr fontId="2"/>
  </si>
  <si>
    <t>副責任者</t>
    <rPh sb="0" eb="1">
      <t>フク</t>
    </rPh>
    <rPh sb="1" eb="4">
      <t>セキニンシャ</t>
    </rPh>
    <phoneticPr fontId="2"/>
  </si>
  <si>
    <t>副責任者電話</t>
    <rPh sb="0" eb="4">
      <t>フクセキニンシャ</t>
    </rPh>
    <rPh sb="4" eb="6">
      <t>デンワ</t>
    </rPh>
    <phoneticPr fontId="2"/>
  </si>
  <si>
    <t>副責任者メールアドレス</t>
    <rPh sb="0" eb="4">
      <t>フクセキニンシャ</t>
    </rPh>
    <phoneticPr fontId="13"/>
  </si>
  <si>
    <t>5:00</t>
    <phoneticPr fontId="2"/>
  </si>
  <si>
    <t>5:30</t>
    <phoneticPr fontId="2"/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</si>
  <si>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</si>
  <si>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</si>
  <si>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</si>
  <si>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</si>
  <si>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</si>
  <si>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</si>
  <si>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</si>
  <si>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</si>
  <si>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</si>
  <si>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</si>
  <si>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</si>
  <si>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</si>
  <si>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</si>
  <si>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</si>
  <si>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</si>
  <si>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</si>
  <si>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</si>
  <si>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</si>
  <si>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</si>
  <si>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</si>
  <si>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</si>
  <si>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</si>
  <si>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</si>
  <si>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</si>
  <si>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6:00</t>
    <phoneticPr fontId="2"/>
  </si>
  <si>
    <t>6:30</t>
    <phoneticPr fontId="2"/>
  </si>
  <si>
    <t>7:00</t>
    <phoneticPr fontId="2"/>
  </si>
  <si>
    <t>7:30</t>
    <phoneticPr fontId="2"/>
  </si>
  <si>
    <t>8:00</t>
    <phoneticPr fontId="2"/>
  </si>
  <si>
    <t>8:30</t>
    <phoneticPr fontId="2"/>
  </si>
  <si>
    <t>9:00</t>
    <phoneticPr fontId="2"/>
  </si>
  <si>
    <t>9:30</t>
    <phoneticPr fontId="2"/>
  </si>
  <si>
    <t>申請年月日：令和</t>
    <rPh sb="0" eb="2">
      <t>シンセイ</t>
    </rPh>
    <rPh sb="2" eb="5">
      <t>ネンガッピ</t>
    </rPh>
    <rPh sb="6" eb="8">
      <t>レイワ</t>
    </rPh>
    <phoneticPr fontId="2"/>
  </si>
  <si>
    <t>〒</t>
    <phoneticPr fontId="2"/>
  </si>
  <si>
    <t>東浦　太郎</t>
    <rPh sb="0" eb="2">
      <t>ヒガシウラ</t>
    </rPh>
    <rPh sb="3" eb="5">
      <t>タロウ</t>
    </rPh>
    <phoneticPr fontId="2"/>
  </si>
  <si>
    <t>ヒガシウラ　タロウ</t>
    <phoneticPr fontId="2"/>
  </si>
  <si>
    <t>0562-83-8333</t>
    <phoneticPr fontId="2"/>
  </si>
  <si>
    <t>470-2104</t>
    <phoneticPr fontId="2"/>
  </si>
  <si>
    <t>生路字狭間80</t>
    <rPh sb="0" eb="2">
      <t>イクジ</t>
    </rPh>
    <rPh sb="2" eb="3">
      <t>アザ</t>
    </rPh>
    <rPh sb="3" eb="5">
      <t>ハザマ</t>
    </rPh>
    <phoneticPr fontId="2"/>
  </si>
  <si>
    <t>sports@town.aichi-higashiura.lg.jp</t>
    <phoneticPr fontId="2"/>
  </si>
  <si>
    <t>0562-84-2203</t>
    <phoneticPr fontId="2"/>
  </si>
  <si>
    <t>於大　花子</t>
    <rPh sb="0" eb="2">
      <t>オダイ</t>
    </rPh>
    <rPh sb="3" eb="5">
      <t>ハナコ</t>
    </rPh>
    <phoneticPr fontId="2"/>
  </si>
  <si>
    <t>オダイ　ハナコ</t>
    <phoneticPr fontId="2"/>
  </si>
  <si>
    <t>0562-83-3111</t>
    <phoneticPr fontId="2"/>
  </si>
  <si>
    <t>470-2102</t>
    <phoneticPr fontId="2"/>
  </si>
  <si>
    <t>緒川字政所20</t>
    <rPh sb="0" eb="2">
      <t>オガワ</t>
    </rPh>
    <rPh sb="2" eb="3">
      <t>アザ</t>
    </rPh>
    <rPh sb="3" eb="5">
      <t>マンドコロ</t>
    </rPh>
    <phoneticPr fontId="2"/>
  </si>
  <si>
    <t>higashi@town.aichi-higashiura.lg.jp</t>
    <phoneticPr fontId="2"/>
  </si>
  <si>
    <t>0562-83-3111</t>
    <phoneticPr fontId="2"/>
  </si>
  <si>
    <t>土</t>
    <rPh sb="0" eb="1">
      <t>ド</t>
    </rPh>
    <phoneticPr fontId="2"/>
  </si>
  <si>
    <t>令和〇年度開放施設利用団体登録情報変更届</t>
    <rPh sb="0" eb="2">
      <t>レイワ</t>
    </rPh>
    <rPh sb="3" eb="5">
      <t>ネンド</t>
    </rPh>
    <rPh sb="5" eb="7">
      <t>カイホウ</t>
    </rPh>
    <rPh sb="7" eb="9">
      <t>シセツ</t>
    </rPh>
    <rPh sb="9" eb="11">
      <t>リヨウ</t>
    </rPh>
    <rPh sb="11" eb="13">
      <t>ダンタイ</t>
    </rPh>
    <rPh sb="13" eb="15">
      <t>トウロク</t>
    </rPh>
    <rPh sb="15" eb="17">
      <t>ジョウホウ</t>
    </rPh>
    <rPh sb="17" eb="19">
      <t>ヘンコウ</t>
    </rPh>
    <rPh sb="19" eb="20">
      <t>トドケ</t>
    </rPh>
    <phoneticPr fontId="2"/>
  </si>
  <si>
    <t>●●クラブ</t>
    <phoneticPr fontId="2"/>
  </si>
  <si>
    <t>令和６年４月１日付けで許可を受けた学校体育施設登録について、次のとおり変更を届出します。</t>
    <phoneticPr fontId="2"/>
  </si>
  <si>
    <t>令和７年度開放施設利用団体登録情報変更届</t>
    <rPh sb="0" eb="2">
      <t>レイワ</t>
    </rPh>
    <rPh sb="3" eb="5">
      <t>ネンド</t>
    </rPh>
    <rPh sb="5" eb="7">
      <t>カイホウ</t>
    </rPh>
    <rPh sb="7" eb="9">
      <t>シセツ</t>
    </rPh>
    <rPh sb="9" eb="11">
      <t>リヨウ</t>
    </rPh>
    <rPh sb="11" eb="13">
      <t>ダンタイ</t>
    </rPh>
    <rPh sb="13" eb="15">
      <t>トウロク</t>
    </rPh>
    <rPh sb="15" eb="17">
      <t>ジョウホウ</t>
    </rPh>
    <rPh sb="17" eb="19">
      <t>ヘンコウ</t>
    </rPh>
    <rPh sb="19" eb="20">
      <t>トドケ</t>
    </rPh>
    <phoneticPr fontId="2"/>
  </si>
  <si>
    <t>令和７年４月１日付けで許可を受けた学校体育施設登録について、次のとおり変更を届出します。</t>
    <rPh sb="0" eb="2">
      <t>レイワ</t>
    </rPh>
    <rPh sb="3" eb="4">
      <t>ネン</t>
    </rPh>
    <rPh sb="5" eb="6">
      <t>ガツ</t>
    </rPh>
    <rPh sb="7" eb="8">
      <t>ニチ</t>
    </rPh>
    <rPh sb="8" eb="9">
      <t>ツ</t>
    </rPh>
    <rPh sb="11" eb="13">
      <t>キョカ</t>
    </rPh>
    <rPh sb="14" eb="15">
      <t>ウ</t>
    </rPh>
    <rPh sb="17" eb="19">
      <t>ガッコウ</t>
    </rPh>
    <rPh sb="19" eb="23">
      <t>タイイクシセツ</t>
    </rPh>
    <rPh sb="23" eb="25">
      <t>トウロク</t>
    </rPh>
    <rPh sb="30" eb="31">
      <t>ツギ</t>
    </rPh>
    <rPh sb="35" eb="37">
      <t>ヘンコウ</t>
    </rPh>
    <rPh sb="38" eb="40">
      <t>トドケデ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</si>
</sst>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2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4" fillId="0" borderId="0" xfId="0" applyFont="1" applyFill="1" applyAlignment="1"/>
    <xf numFmtId="0" fontId="4" fillId="2" borderId="0" xfId="0" applyFont="1" applyFill="1" applyAlignment="1" applyProtection="1">
      <protection locked="0"/>
    </xf>
    <xf numFmtId="20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14" fillId="0" borderId="1" xfId="2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49" fontId="0" fillId="0" borderId="0" xfId="0" quotePrefix="1" applyNumberForma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5" fillId="4" borderId="1" xfId="1" applyFont="1" applyBorder="1" applyAlignment="1">
      <alignment horizontal="center" vertical="center"/>
    </xf>
    <xf numFmtId="0" fontId="15" fillId="4" borderId="1" xfId="1" applyFont="1" applyBorder="1" applyAlignment="1">
      <alignment horizontal="left" vertical="center"/>
    </xf>
    <xf numFmtId="0" fontId="15" fillId="4" borderId="1" xfId="1" applyFont="1" applyBorder="1" applyAlignment="1">
      <alignment horizontal="left" vertical="center" shrinkToFit="1"/>
    </xf>
    <xf numFmtId="0" fontId="7" fillId="0" borderId="15" xfId="0" applyNumberFormat="1" applyFont="1" applyFill="1" applyBorder="1" applyAlignment="1" applyProtection="1">
      <alignment vertical="top"/>
    </xf>
    <xf numFmtId="0" fontId="3" fillId="0" borderId="0" xfId="0" applyFont="1" applyBorder="1" applyAlignment="1">
      <alignment horizontal="center" vertical="center"/>
    </xf>
    <xf numFmtId="0" fontId="6" fillId="3" borderId="29" xfId="0" applyFont="1" applyFill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6" fillId="3" borderId="32" xfId="0" applyFont="1" applyFill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vertical="center"/>
    </xf>
    <xf numFmtId="0" fontId="8" fillId="0" borderId="36" xfId="0" applyFont="1" applyBorder="1" applyAlignment="1" applyProtection="1">
      <alignment vertical="center"/>
    </xf>
    <xf numFmtId="0" fontId="6" fillId="0" borderId="40" xfId="0" applyFont="1" applyFill="1" applyBorder="1" applyAlignment="1">
      <alignment vertical="center"/>
    </xf>
    <xf numFmtId="0" fontId="6" fillId="3" borderId="46" xfId="0" applyFont="1" applyFill="1" applyBorder="1" applyAlignment="1" applyProtection="1">
      <alignment vertical="center"/>
    </xf>
    <xf numFmtId="0" fontId="8" fillId="0" borderId="47" xfId="0" applyFont="1" applyBorder="1" applyAlignment="1" applyProtection="1">
      <alignment vertical="center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6" fillId="5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 textRotation="255"/>
    </xf>
    <xf numFmtId="0" fontId="11" fillId="0" borderId="14" xfId="0" applyFont="1" applyFill="1" applyBorder="1" applyAlignment="1">
      <alignment horizontal="center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 applyProtection="1">
      <alignment horizontal="left" vertical="top" indent="1" shrinkToFit="1"/>
      <protection locked="0"/>
    </xf>
    <xf numFmtId="0" fontId="5" fillId="2" borderId="7" xfId="0" applyFont="1" applyFill="1" applyBorder="1" applyAlignment="1" applyProtection="1">
      <alignment horizontal="left" vertical="top" indent="1" shrinkToFit="1"/>
      <protection locked="0"/>
    </xf>
    <xf numFmtId="0" fontId="5" fillId="2" borderId="21" xfId="0" applyFont="1" applyFill="1" applyBorder="1" applyAlignment="1" applyProtection="1">
      <alignment horizontal="left" vertical="top" indent="1" shrinkToFit="1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7" fillId="2" borderId="16" xfId="0" applyNumberFormat="1" applyFont="1" applyFill="1" applyBorder="1" applyAlignment="1" applyProtection="1">
      <alignment horizontal="left" vertical="top"/>
      <protection locked="0"/>
    </xf>
    <xf numFmtId="0" fontId="7" fillId="2" borderId="2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left" vertical="center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left" vertical="center" indent="1"/>
      <protection locked="0"/>
    </xf>
    <xf numFmtId="0" fontId="5" fillId="2" borderId="48" xfId="0" applyFont="1" applyFill="1" applyBorder="1" applyAlignment="1" applyProtection="1">
      <alignment horizontal="left" vertical="center" indent="1"/>
      <protection locked="0"/>
    </xf>
    <xf numFmtId="0" fontId="6" fillId="0" borderId="37" xfId="0" applyFont="1" applyFill="1" applyBorder="1" applyAlignment="1">
      <alignment horizontal="center" vertical="center" textRotation="255"/>
    </xf>
    <xf numFmtId="0" fontId="6" fillId="0" borderId="3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8" fillId="5" borderId="42" xfId="0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11" xfId="0" applyFont="1" applyFill="1" applyBorder="1" applyAlignment="1" applyProtection="1">
      <alignment horizontal="left" vertical="center" indent="1"/>
      <protection locked="0"/>
    </xf>
    <xf numFmtId="0" fontId="6" fillId="0" borderId="5" xfId="0" applyFont="1" applyFill="1" applyBorder="1" applyAlignment="1">
      <alignment horizontal="center" vertical="center" textRotation="255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wrapText="1"/>
    </xf>
  </cellXfs>
  <cellStyles count="3">
    <cellStyle name="ハイパーリンク" xfId="2" builtinId="8"/>
    <cellStyle name="標準" xfId="0" builtinId="0"/>
    <cellStyle name="良い" xfId="1" builtinId="26"/>
  </cellStyles>
  <dxfs count="0"/>
  <tableStyles count="0" defaultTableStyle="TableStyleMedium2" defaultPivotStyle="PivotStyleLight16"/>
  <colors>
    <mruColors>
      <color rgb="FFF2F7C1"/>
      <color rgb="FFF4F5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314739</xdr:colOff>
      <xdr:row>3</xdr:row>
      <xdr:rowOff>24848</xdr:rowOff>
    </xdr:from>
    <xdr:to>
      <xdr:col>25</xdr:col>
      <xdr:colOff>289892</xdr:colOff>
      <xdr:row>4</xdr:row>
      <xdr:rowOff>140804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81630" y="1167848"/>
          <a:ext cx="2749827" cy="4969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水色のセルに記入または選択して下さい。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6569</xdr:colOff>
      <xdr:row>16</xdr:row>
      <xdr:rowOff>0</xdr:rowOff>
    </xdr:from>
    <xdr:to>
      <xdr:col>9</xdr:col>
      <xdr:colOff>354724</xdr:colOff>
      <xdr:row>16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>
          <a:off x="1070741" y="5931776"/>
          <a:ext cx="24765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7882</xdr:colOff>
      <xdr:row>20</xdr:row>
      <xdr:rowOff>172764</xdr:rowOff>
    </xdr:from>
    <xdr:to>
      <xdr:col>10</xdr:col>
      <xdr:colOff>1313</xdr:colOff>
      <xdr:row>20</xdr:row>
      <xdr:rowOff>172764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1065157" y="7278414"/>
          <a:ext cx="2460406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2626</xdr:colOff>
      <xdr:row>23</xdr:row>
      <xdr:rowOff>15766</xdr:rowOff>
    </xdr:from>
    <xdr:to>
      <xdr:col>19</xdr:col>
      <xdr:colOff>5953</xdr:colOff>
      <xdr:row>23</xdr:row>
      <xdr:rowOff>17859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 bwMode="auto">
        <a:xfrm>
          <a:off x="1056329" y="7760782"/>
          <a:ext cx="562307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18</xdr:row>
      <xdr:rowOff>19338</xdr:rowOff>
    </xdr:from>
    <xdr:to>
      <xdr:col>19</xdr:col>
      <xdr:colOff>15478</xdr:colOff>
      <xdr:row>18</xdr:row>
      <xdr:rowOff>21431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1065854" y="6389182"/>
          <a:ext cx="562307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23</xdr:row>
      <xdr:rowOff>19338</xdr:rowOff>
    </xdr:from>
    <xdr:to>
      <xdr:col>19</xdr:col>
      <xdr:colOff>15478</xdr:colOff>
      <xdr:row>23</xdr:row>
      <xdr:rowOff>21431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 bwMode="auto">
        <a:xfrm>
          <a:off x="1080608" y="6380381"/>
          <a:ext cx="5701761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18</xdr:row>
      <xdr:rowOff>19338</xdr:rowOff>
    </xdr:from>
    <xdr:to>
      <xdr:col>19</xdr:col>
      <xdr:colOff>15478</xdr:colOff>
      <xdr:row>18</xdr:row>
      <xdr:rowOff>21431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>
          <a:off x="1069426" y="6372513"/>
          <a:ext cx="564212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2</xdr:col>
      <xdr:colOff>341862</xdr:colOff>
      <xdr:row>23</xdr:row>
      <xdr:rowOff>7615</xdr:rowOff>
    </xdr:from>
    <xdr:to>
      <xdr:col>18</xdr:col>
      <xdr:colOff>345189</xdr:colOff>
      <xdr:row>23</xdr:row>
      <xdr:rowOff>9708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 bwMode="auto">
        <a:xfrm>
          <a:off x="1045247" y="7752173"/>
          <a:ext cx="5630404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19</xdr:col>
      <xdr:colOff>161364</xdr:colOff>
      <xdr:row>18</xdr:row>
      <xdr:rowOff>62752</xdr:rowOff>
    </xdr:from>
    <xdr:to>
      <xdr:col>27</xdr:col>
      <xdr:colOff>125505</xdr:colOff>
      <xdr:row>19</xdr:row>
      <xdr:rowOff>385483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93223" y="6445623"/>
          <a:ext cx="3110753" cy="636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電話番号は、なるべく日中でも繋がりやすい番号を記載してください。</a:t>
          </a:r>
        </a:p>
      </xdr:txBody>
    </xdr:sp>
    <xdr:clientData/>
  </xdr:twoCellAnchor>
  <xdr:twoCellAnchor>
    <xdr:from>
      <xdr:col>19</xdr:col>
      <xdr:colOff>107576</xdr:colOff>
      <xdr:row>11</xdr:row>
      <xdr:rowOff>17929</xdr:rowOff>
    </xdr:from>
    <xdr:to>
      <xdr:col>25</xdr:col>
      <xdr:colOff>82729</xdr:colOff>
      <xdr:row>13</xdr:row>
      <xdr:rowOff>17929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239435" y="4276164"/>
          <a:ext cx="2476306" cy="8785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←午前と午後の入力間違いにお気をつけください。</a:t>
          </a:r>
          <a:endParaRPr kumimoji="1" lang="en-US" altLang="ja-JP" sz="1100"/>
        </a:p>
        <a:p>
          <a:r>
            <a:rPr kumimoji="1" lang="ja-JP" altLang="en-US" sz="1100"/>
            <a:t>利用曜日時間が異なる場合は、左欄と右欄で分けて記入ください。</a:t>
          </a:r>
          <a:endParaRPr kumimoji="1" lang="en-US" altLang="ja-JP" sz="1100"/>
        </a:p>
      </xdr:txBody>
    </xdr:sp>
    <xdr:clientData/>
  </xdr:twoCellAnchor>
  <xdr:twoCellAnchor>
    <xdr:from>
      <xdr:col>19</xdr:col>
      <xdr:colOff>161364</xdr:colOff>
      <xdr:row>7</xdr:row>
      <xdr:rowOff>206188</xdr:rowOff>
    </xdr:from>
    <xdr:to>
      <xdr:col>25</xdr:col>
      <xdr:colOff>136517</xdr:colOff>
      <xdr:row>9</xdr:row>
      <xdr:rowOff>206188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293223" y="2707341"/>
          <a:ext cx="2476306" cy="8785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複数の施設を利用する場合は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/>
            <a:t>施設ごとに申請してください。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314739</xdr:colOff>
      <xdr:row>3</xdr:row>
      <xdr:rowOff>24847</xdr:rowOff>
    </xdr:from>
    <xdr:to>
      <xdr:col>33</xdr:col>
      <xdr:colOff>295835</xdr:colOff>
      <xdr:row>12</xdr:row>
      <xdr:rowOff>233081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446598" y="1181294"/>
          <a:ext cx="5064084" cy="37492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例）責任者、副責任者情報を変更する場合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①団体名を記載</a:t>
          </a:r>
          <a:endParaRPr kumimoji="1" lang="en-US" altLang="ja-JP" sz="1800"/>
        </a:p>
        <a:p>
          <a:r>
            <a:rPr kumimoji="1" lang="ja-JP" altLang="en-US" sz="1800"/>
            <a:t>②利用学校名、施設名を記載</a:t>
          </a:r>
          <a:endParaRPr kumimoji="1" lang="en-US" altLang="ja-JP" sz="1800"/>
        </a:p>
        <a:p>
          <a:r>
            <a:rPr kumimoji="1" lang="ja-JP" altLang="en-US" sz="1800"/>
            <a:t>③変更後の責任者様、副責任者様の情報を記載</a:t>
          </a:r>
          <a:endParaRPr kumimoji="1" lang="en-US" altLang="ja-JP" sz="1800"/>
        </a:p>
      </xdr:txBody>
    </xdr:sp>
    <xdr:clientData/>
  </xdr:twoCellAnchor>
  <xdr:twoCellAnchor>
    <xdr:from>
      <xdr:col>3</xdr:col>
      <xdr:colOff>6569</xdr:colOff>
      <xdr:row>16</xdr:row>
      <xdr:rowOff>0</xdr:rowOff>
    </xdr:from>
    <xdr:to>
      <xdr:col>9</xdr:col>
      <xdr:colOff>354724</xdr:colOff>
      <xdr:row>16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966689" y="5935980"/>
          <a:ext cx="223029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7882</xdr:colOff>
      <xdr:row>20</xdr:row>
      <xdr:rowOff>172764</xdr:rowOff>
    </xdr:from>
    <xdr:to>
      <xdr:col>10</xdr:col>
      <xdr:colOff>1313</xdr:colOff>
      <xdr:row>20</xdr:row>
      <xdr:rowOff>172764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 bwMode="auto">
        <a:xfrm>
          <a:off x="968002" y="7297464"/>
          <a:ext cx="2233711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2626</xdr:colOff>
      <xdr:row>23</xdr:row>
      <xdr:rowOff>15766</xdr:rowOff>
    </xdr:from>
    <xdr:to>
      <xdr:col>19</xdr:col>
      <xdr:colOff>5953</xdr:colOff>
      <xdr:row>23</xdr:row>
      <xdr:rowOff>17859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>
          <a:off x="962746" y="7750066"/>
          <a:ext cx="512396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18</xdr:row>
      <xdr:rowOff>19338</xdr:rowOff>
    </xdr:from>
    <xdr:to>
      <xdr:col>19</xdr:col>
      <xdr:colOff>15478</xdr:colOff>
      <xdr:row>18</xdr:row>
      <xdr:rowOff>21431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 bwMode="auto">
        <a:xfrm>
          <a:off x="972271" y="6389658"/>
          <a:ext cx="512396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23</xdr:row>
      <xdr:rowOff>19338</xdr:rowOff>
    </xdr:from>
    <xdr:to>
      <xdr:col>19</xdr:col>
      <xdr:colOff>15478</xdr:colOff>
      <xdr:row>23</xdr:row>
      <xdr:rowOff>21431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 bwMode="auto">
        <a:xfrm>
          <a:off x="972271" y="7753638"/>
          <a:ext cx="512396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18</xdr:row>
      <xdr:rowOff>19338</xdr:rowOff>
    </xdr:from>
    <xdr:to>
      <xdr:col>19</xdr:col>
      <xdr:colOff>15478</xdr:colOff>
      <xdr:row>18</xdr:row>
      <xdr:rowOff>21431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 bwMode="auto">
        <a:xfrm>
          <a:off x="972271" y="6389658"/>
          <a:ext cx="512396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2</xdr:col>
      <xdr:colOff>341862</xdr:colOff>
      <xdr:row>23</xdr:row>
      <xdr:rowOff>7615</xdr:rowOff>
    </xdr:from>
    <xdr:to>
      <xdr:col>18</xdr:col>
      <xdr:colOff>345189</xdr:colOff>
      <xdr:row>23</xdr:row>
      <xdr:rowOff>9708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 bwMode="auto">
        <a:xfrm>
          <a:off x="959082" y="7741915"/>
          <a:ext cx="512396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B101"/>
  <sheetViews>
    <sheetView tabSelected="1" view="pageBreakPreview" zoomScale="85" zoomScaleNormal="100" zoomScaleSheetLayoutView="85" workbookViewId="0">
      <selection activeCell="AD7" sqref="AD7"/>
    </sheetView>
  </sheetViews>
  <sheetFormatPr defaultColWidth="9" defaultRowHeight="13.2" x14ac:dyDescent="0.2"/>
  <cols>
    <col min="1" max="21" width="4.6640625" style="1" customWidth="1"/>
    <col min="22" max="22" width="13" style="1" customWidth="1"/>
    <col min="23" max="52" width="4.6640625" style="1" customWidth="1"/>
    <col min="53" max="53" width="14.77734375" style="1" customWidth="1"/>
    <col min="54" max="54" width="17.33203125" style="1" bestFit="1" customWidth="1"/>
    <col min="55" max="55" width="14" style="15" bestFit="1" customWidth="1"/>
    <col min="56" max="56" width="14" style="30" bestFit="1" customWidth="1"/>
    <col min="57" max="57" width="8.6640625" style="1" bestFit="1" customWidth="1"/>
    <col min="58" max="58" width="4.6640625" style="1" customWidth="1"/>
    <col min="59" max="59" width="16.109375" style="1" bestFit="1" customWidth="1"/>
    <col min="60" max="60" width="6.88671875" style="14" bestFit="1" customWidth="1"/>
    <col min="61" max="64" width="4.6640625" style="1" customWidth="1"/>
    <col min="65" max="65" width="9" style="1" bestFit="1" customWidth="1"/>
    <col min="66" max="66" width="11.77734375" style="1" customWidth="1"/>
    <col min="67" max="68" width="4.6640625" style="1" customWidth="1"/>
    <col min="69" max="69" width="11.6640625" style="1" bestFit="1" customWidth="1"/>
    <col min="70" max="70" width="6.44140625" style="1" bestFit="1" customWidth="1"/>
    <col min="71" max="72" width="4.6640625" style="1" customWidth="1"/>
    <col min="73" max="73" width="7.77734375" style="1" customWidth="1"/>
    <col min="74" max="78" width="4.6640625" style="1" customWidth="1"/>
    <col min="79" max="79" width="9.33203125" style="1" customWidth="1"/>
    <col min="80" max="90" width="4.6640625" style="1" customWidth="1"/>
    <col min="91" max="16384" width="9" style="1"/>
  </cols>
  <sheetData>
    <row r="1" spans="1:80" ht="30" customHeight="1" x14ac:dyDescent="0.2">
      <c r="A1" s="95"/>
      <c r="B1" s="95"/>
      <c r="C1" s="95"/>
      <c r="D1" s="95"/>
      <c r="E1" s="95"/>
      <c r="V1" s="13"/>
      <c r="BA1" s="1" t="s">
        <v>54</v>
      </c>
      <c r="BB1" s="1" t="s">
        <v>84</v>
      </c>
      <c r="BC1" s="15" t="s">
        <v>53</v>
      </c>
      <c r="BD1" s="30" t="s">
        <v>97</v>
      </c>
      <c r="BG1" s="1" t="s">
        <v>55</v>
      </c>
      <c r="BH1" s="14" t="str">
        <f>IFERROR(VLOOKUP(B12,BC:BD,2,FALSE),"")</f>
        <v>　</v>
      </c>
      <c r="BI1" s="16" t="s">
        <v>98</v>
      </c>
      <c r="BJ1" s="17" t="s">
        <v>99</v>
      </c>
      <c r="BK1" s="18" t="s">
        <v>100</v>
      </c>
      <c r="BL1" s="16" t="s">
        <v>101</v>
      </c>
      <c r="BM1" s="16" t="s">
        <v>102</v>
      </c>
      <c r="BN1" s="16" t="s">
        <v>103</v>
      </c>
      <c r="BO1" s="16" t="s">
        <v>5</v>
      </c>
      <c r="BP1" s="16" t="s">
        <v>104</v>
      </c>
      <c r="BQ1" s="16" t="s">
        <v>105</v>
      </c>
      <c r="BR1" s="16" t="s">
        <v>9</v>
      </c>
      <c r="BS1" s="16" t="s">
        <v>106</v>
      </c>
      <c r="BT1" s="19" t="s">
        <v>10</v>
      </c>
      <c r="BU1" s="32" t="s">
        <v>107</v>
      </c>
      <c r="BV1" s="33" t="s">
        <v>108</v>
      </c>
      <c r="BW1" s="20" t="s">
        <v>109</v>
      </c>
      <c r="BX1" s="21" t="s">
        <v>27</v>
      </c>
      <c r="BY1" s="21" t="s">
        <v>110</v>
      </c>
      <c r="BZ1" s="34" t="s">
        <v>111</v>
      </c>
      <c r="CA1" s="35" t="s">
        <v>112</v>
      </c>
      <c r="CB1" s="34" t="s">
        <v>113</v>
      </c>
    </row>
    <row r="2" spans="1:80" ht="30" customHeight="1" x14ac:dyDescent="0.2">
      <c r="A2" s="96" t="s">
        <v>168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2"/>
      <c r="U2" s="2"/>
      <c r="V2" s="2"/>
      <c r="BA2" s="1" t="s">
        <v>36</v>
      </c>
      <c r="BB2" s="1" t="s">
        <v>46</v>
      </c>
      <c r="BC2" s="15" t="s">
        <v>85</v>
      </c>
      <c r="BD2" s="31" t="s">
        <v>114</v>
      </c>
      <c r="BE2" s="13"/>
      <c r="BG2" s="1" t="s">
        <v>56</v>
      </c>
      <c r="BH2" s="14" t="str">
        <f t="shared" ref="BH2" si="0">VLOOKUP(B13,BC:BD,2,FALSE)</f>
        <v>　</v>
      </c>
      <c r="BI2" s="22"/>
      <c r="BJ2" s="23" t="str">
        <f>学校名&amp;""</f>
        <v>（学校名を選択）</v>
      </c>
      <c r="BK2" s="23"/>
      <c r="BL2" s="23" t="str">
        <f>施設名&amp;""</f>
        <v>（施設を選択）</v>
      </c>
      <c r="BM2" s="29" t="str">
        <f>曜日１&amp;IF(曜日２&lt;&gt;"",CHAR(10)&amp;曜日２,"")</f>
        <v/>
      </c>
      <c r="BN2" s="29" t="str">
        <f>開始時間１&amp;"～"&amp;終了時間１&amp;IF(開始時間２&lt;&gt;"　",CHAR(10)&amp;開始時間２&amp;"～"&amp;終了時間２,"")</f>
        <v>　～　</v>
      </c>
      <c r="BO2" s="23" t="str">
        <f>種目&amp;""</f>
        <v/>
      </c>
      <c r="BP2" s="23" t="str">
        <f>団体名&amp;""</f>
        <v/>
      </c>
      <c r="BQ2" s="23" t="str">
        <f>責任者氏名&amp;""</f>
        <v/>
      </c>
      <c r="BR2" s="23" t="str">
        <f>責任者住所&amp;""</f>
        <v/>
      </c>
      <c r="BS2" s="23" t="str">
        <f>責任者郵便番号&amp;""</f>
        <v/>
      </c>
      <c r="BT2" s="23" t="str">
        <f>責任者電話&amp;""</f>
        <v/>
      </c>
      <c r="BU2" s="24" t="str">
        <f>責任者FAX&amp;""</f>
        <v/>
      </c>
      <c r="BV2" s="25" t="str">
        <f>責任者MAIL&amp;""</f>
        <v/>
      </c>
      <c r="BW2" s="26" t="str">
        <f>合計人員&amp;""</f>
        <v>0</v>
      </c>
      <c r="BX2" s="26">
        <f>町内人員</f>
        <v>0</v>
      </c>
      <c r="BY2" s="26">
        <f>町外人員</f>
        <v>0</v>
      </c>
      <c r="BZ2" s="27" t="str">
        <f>副責任者氏名&amp;""</f>
        <v/>
      </c>
      <c r="CA2" s="28" t="str">
        <f>副責任者電話&amp;""</f>
        <v/>
      </c>
      <c r="CB2" s="25" t="str">
        <f>副責任者MAIL&amp;""</f>
        <v/>
      </c>
    </row>
    <row r="3" spans="1:80" ht="30" customHeight="1" x14ac:dyDescent="0.2">
      <c r="J3" s="11" t="s">
        <v>148</v>
      </c>
      <c r="K3" s="11"/>
      <c r="L3" s="11"/>
      <c r="M3" s="11"/>
      <c r="N3" s="12"/>
      <c r="O3" s="11" t="s">
        <v>33</v>
      </c>
      <c r="P3" s="12"/>
      <c r="Q3" s="11" t="s">
        <v>34</v>
      </c>
      <c r="R3" s="12"/>
      <c r="S3" s="11" t="s">
        <v>35</v>
      </c>
      <c r="BA3" s="1" t="s">
        <v>37</v>
      </c>
      <c r="BB3" s="1" t="s">
        <v>47</v>
      </c>
      <c r="BC3" s="15" t="s">
        <v>86</v>
      </c>
      <c r="BD3" s="31" t="s">
        <v>115</v>
      </c>
      <c r="BG3" s="1" t="s">
        <v>57</v>
      </c>
      <c r="BH3" s="14" t="str">
        <f>VLOOKUP(K12,BC:BD,2,FALSE)</f>
        <v>　</v>
      </c>
    </row>
    <row r="4" spans="1:80" ht="30" customHeight="1" x14ac:dyDescent="0.2">
      <c r="A4" s="97" t="s">
        <v>0</v>
      </c>
      <c r="B4" s="97"/>
      <c r="C4" s="97"/>
      <c r="D4" s="97"/>
      <c r="E4" s="97"/>
      <c r="F4" s="97"/>
      <c r="BA4" s="1" t="s">
        <v>39</v>
      </c>
      <c r="BB4" s="1" t="s">
        <v>51</v>
      </c>
      <c r="BC4" s="15" t="s">
        <v>87</v>
      </c>
      <c r="BD4" s="30" t="s">
        <v>140</v>
      </c>
      <c r="BG4" s="1" t="s">
        <v>58</v>
      </c>
      <c r="BH4" s="14" t="str">
        <f>VLOOKUP(K13,BC:BD,2,FALSE)</f>
        <v>　</v>
      </c>
    </row>
    <row r="5" spans="1:80" ht="30" customHeight="1" x14ac:dyDescent="0.2">
      <c r="A5" s="154" t="s">
        <v>169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BA5" s="1" t="s">
        <v>38</v>
      </c>
      <c r="BB5" s="1" t="s">
        <v>48</v>
      </c>
      <c r="BC5" s="15" t="s">
        <v>88</v>
      </c>
      <c r="BD5" s="30" t="s">
        <v>141</v>
      </c>
    </row>
    <row r="6" spans="1:80" ht="15" customHeight="1" x14ac:dyDescent="0.2">
      <c r="J6" s="4"/>
      <c r="K6" s="4"/>
      <c r="L6" s="4"/>
      <c r="M6" s="3"/>
      <c r="N6" s="3"/>
      <c r="O6" s="3"/>
      <c r="P6" s="3"/>
      <c r="Q6" s="3"/>
      <c r="R6" s="3"/>
      <c r="S6" s="3"/>
      <c r="BA6" s="1" t="s">
        <v>41</v>
      </c>
      <c r="BB6" s="1" t="s">
        <v>49</v>
      </c>
      <c r="BC6" s="15" t="s">
        <v>89</v>
      </c>
      <c r="BD6" s="30" t="s">
        <v>142</v>
      </c>
    </row>
    <row r="7" spans="1:80" ht="30" customHeight="1" thickBot="1" x14ac:dyDescent="0.25">
      <c r="A7" s="99" t="s">
        <v>1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BA7" s="1" t="s">
        <v>40</v>
      </c>
      <c r="BB7" s="1" t="s">
        <v>50</v>
      </c>
      <c r="BC7" s="15" t="s">
        <v>90</v>
      </c>
      <c r="BD7" s="30" t="s">
        <v>143</v>
      </c>
    </row>
    <row r="8" spans="1:80" ht="35.1" customHeight="1" x14ac:dyDescent="0.2">
      <c r="A8" s="100" t="s">
        <v>4</v>
      </c>
      <c r="B8" s="101"/>
      <c r="C8" s="101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3"/>
      <c r="BA8" s="1" t="s">
        <v>42</v>
      </c>
      <c r="BC8" s="15" t="s">
        <v>83</v>
      </c>
      <c r="BD8" s="30" t="s">
        <v>144</v>
      </c>
    </row>
    <row r="9" spans="1:80" ht="35.1" customHeight="1" x14ac:dyDescent="0.2">
      <c r="A9" s="104" t="s">
        <v>2</v>
      </c>
      <c r="B9" s="105"/>
      <c r="C9" s="105"/>
      <c r="D9" s="106" t="s">
        <v>54</v>
      </c>
      <c r="E9" s="107"/>
      <c r="F9" s="107"/>
      <c r="G9" s="107"/>
      <c r="H9" s="108"/>
      <c r="I9" s="105" t="s">
        <v>3</v>
      </c>
      <c r="J9" s="105"/>
      <c r="K9" s="105"/>
      <c r="L9" s="109" t="s">
        <v>84</v>
      </c>
      <c r="M9" s="110"/>
      <c r="N9" s="110"/>
      <c r="O9" s="110"/>
      <c r="P9" s="110"/>
      <c r="Q9" s="110"/>
      <c r="R9" s="110"/>
      <c r="S9" s="111"/>
      <c r="BA9" s="1" t="s">
        <v>44</v>
      </c>
      <c r="BC9" s="15" t="s">
        <v>59</v>
      </c>
      <c r="BD9" s="30" t="s">
        <v>145</v>
      </c>
    </row>
    <row r="10" spans="1:80" ht="35.1" customHeight="1" thickBot="1" x14ac:dyDescent="0.25">
      <c r="A10" s="104" t="s">
        <v>5</v>
      </c>
      <c r="B10" s="112"/>
      <c r="C10" s="112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4"/>
      <c r="BA10" s="1" t="s">
        <v>43</v>
      </c>
      <c r="BC10" s="15" t="s">
        <v>60</v>
      </c>
      <c r="BD10" s="30" t="s">
        <v>146</v>
      </c>
    </row>
    <row r="11" spans="1:80" ht="35.1" customHeight="1" x14ac:dyDescent="0.2">
      <c r="A11" s="115" t="s">
        <v>6</v>
      </c>
      <c r="B11" s="61" t="s">
        <v>26</v>
      </c>
      <c r="C11" s="58"/>
      <c r="D11" s="58"/>
      <c r="E11" s="60"/>
      <c r="F11" s="60"/>
      <c r="G11" s="60"/>
      <c r="H11" s="58" t="s">
        <v>25</v>
      </c>
      <c r="I11" s="58"/>
      <c r="J11" s="59"/>
      <c r="K11" s="61" t="s">
        <v>26</v>
      </c>
      <c r="L11" s="58"/>
      <c r="M11" s="58"/>
      <c r="N11" s="125"/>
      <c r="O11" s="125"/>
      <c r="P11" s="125"/>
      <c r="Q11" s="58" t="s">
        <v>25</v>
      </c>
      <c r="R11" s="58"/>
      <c r="S11" s="59"/>
      <c r="BA11" s="1" t="s">
        <v>45</v>
      </c>
      <c r="BC11" s="15" t="s">
        <v>61</v>
      </c>
      <c r="BD11" s="30" t="s">
        <v>147</v>
      </c>
    </row>
    <row r="12" spans="1:80" ht="35.1" customHeight="1" x14ac:dyDescent="0.2">
      <c r="A12" s="115"/>
      <c r="B12" s="91" t="s">
        <v>53</v>
      </c>
      <c r="C12" s="92"/>
      <c r="D12" s="92"/>
      <c r="E12" s="92"/>
      <c r="F12" s="92"/>
      <c r="G12" s="92"/>
      <c r="H12" s="92"/>
      <c r="I12" s="38" t="s">
        <v>94</v>
      </c>
      <c r="J12" s="42"/>
      <c r="K12" s="47" t="s">
        <v>53</v>
      </c>
      <c r="L12" s="48"/>
      <c r="M12" s="48"/>
      <c r="N12" s="48"/>
      <c r="O12" s="48"/>
      <c r="P12" s="48"/>
      <c r="Q12" s="48"/>
      <c r="R12" s="38" t="s">
        <v>94</v>
      </c>
      <c r="S12" s="42"/>
      <c r="BC12" s="15" t="s">
        <v>62</v>
      </c>
      <c r="BD12" s="30" t="s">
        <v>116</v>
      </c>
    </row>
    <row r="13" spans="1:80" ht="35.1" customHeight="1" thickBot="1" x14ac:dyDescent="0.25">
      <c r="A13" s="115"/>
      <c r="B13" s="49" t="s">
        <v>53</v>
      </c>
      <c r="C13" s="50"/>
      <c r="D13" s="50"/>
      <c r="E13" s="50"/>
      <c r="F13" s="50"/>
      <c r="G13" s="50"/>
      <c r="H13" s="50"/>
      <c r="I13" s="45" t="s">
        <v>95</v>
      </c>
      <c r="J13" s="46"/>
      <c r="K13" s="51" t="s">
        <v>53</v>
      </c>
      <c r="L13" s="52"/>
      <c r="M13" s="52"/>
      <c r="N13" s="52"/>
      <c r="O13" s="52"/>
      <c r="P13" s="52"/>
      <c r="Q13" s="52"/>
      <c r="R13" s="45" t="s">
        <v>95</v>
      </c>
      <c r="S13" s="46"/>
      <c r="BC13" s="15" t="s">
        <v>63</v>
      </c>
      <c r="BD13" s="30" t="s">
        <v>117</v>
      </c>
    </row>
    <row r="14" spans="1:80" ht="35.1" customHeight="1" x14ac:dyDescent="0.2">
      <c r="A14" s="104" t="s">
        <v>7</v>
      </c>
      <c r="B14" s="116"/>
      <c r="C14" s="56"/>
      <c r="D14" s="126" t="s">
        <v>27</v>
      </c>
      <c r="E14" s="127"/>
      <c r="F14" s="53"/>
      <c r="G14" s="53"/>
      <c r="H14" s="44" t="s">
        <v>28</v>
      </c>
      <c r="I14" s="126" t="s">
        <v>29</v>
      </c>
      <c r="J14" s="127"/>
      <c r="K14" s="53"/>
      <c r="L14" s="53"/>
      <c r="M14" s="44" t="s">
        <v>28</v>
      </c>
      <c r="N14" s="54" t="s">
        <v>21</v>
      </c>
      <c r="O14" s="55"/>
      <c r="P14" s="123">
        <f>町内人員+町外人員</f>
        <v>0</v>
      </c>
      <c r="Q14" s="123"/>
      <c r="R14" s="55" t="s">
        <v>20</v>
      </c>
      <c r="S14" s="121"/>
      <c r="BC14" s="15" t="s">
        <v>64</v>
      </c>
      <c r="BD14" s="30" t="s">
        <v>118</v>
      </c>
    </row>
    <row r="15" spans="1:80" ht="15" customHeight="1" x14ac:dyDescent="0.2">
      <c r="A15" s="104"/>
      <c r="B15" s="105"/>
      <c r="C15" s="117"/>
      <c r="D15" s="118" t="s">
        <v>24</v>
      </c>
      <c r="E15" s="119"/>
      <c r="F15" s="119"/>
      <c r="G15" s="119"/>
      <c r="H15" s="120"/>
      <c r="I15" s="118" t="s">
        <v>8</v>
      </c>
      <c r="J15" s="119"/>
      <c r="K15" s="119"/>
      <c r="L15" s="119"/>
      <c r="M15" s="120"/>
      <c r="N15" s="56"/>
      <c r="O15" s="57"/>
      <c r="P15" s="124"/>
      <c r="Q15" s="124"/>
      <c r="R15" s="57"/>
      <c r="S15" s="122"/>
      <c r="BC15" s="15" t="s">
        <v>65</v>
      </c>
      <c r="BD15" s="30" t="s">
        <v>119</v>
      </c>
    </row>
    <row r="16" spans="1:80" ht="14.25" customHeight="1" x14ac:dyDescent="0.15">
      <c r="A16" s="62" t="s">
        <v>23</v>
      </c>
      <c r="B16" s="65" t="s" ph="1">
        <v>30</v>
      </c>
      <c r="C16" s="65" ph="1"/>
      <c r="D16" s="66"/>
      <c r="E16" s="66"/>
      <c r="F16" s="66"/>
      <c r="G16" s="66"/>
      <c r="H16" s="66"/>
      <c r="I16" s="66"/>
      <c r="J16" s="66"/>
      <c r="K16" s="67" t="s">
        <v>10</v>
      </c>
      <c r="L16" s="68"/>
      <c r="M16" s="71"/>
      <c r="N16" s="72"/>
      <c r="O16" s="72"/>
      <c r="P16" s="72"/>
      <c r="Q16" s="72"/>
      <c r="R16" s="72"/>
      <c r="S16" s="73"/>
      <c r="BC16" s="15" t="s">
        <v>91</v>
      </c>
      <c r="BD16" s="30" t="s">
        <v>120</v>
      </c>
    </row>
    <row r="17" spans="1:56" ht="24.9" customHeight="1" x14ac:dyDescent="0.2">
      <c r="A17" s="63"/>
      <c r="B17" s="56" t="s">
        <v>31</v>
      </c>
      <c r="C17" s="77"/>
      <c r="D17" s="78"/>
      <c r="E17" s="79"/>
      <c r="F17" s="79"/>
      <c r="G17" s="79"/>
      <c r="H17" s="79"/>
      <c r="I17" s="79"/>
      <c r="J17" s="80"/>
      <c r="K17" s="69"/>
      <c r="L17" s="70"/>
      <c r="M17" s="74"/>
      <c r="N17" s="75"/>
      <c r="O17" s="75"/>
      <c r="P17" s="75"/>
      <c r="Q17" s="75"/>
      <c r="R17" s="75"/>
      <c r="S17" s="76"/>
      <c r="BC17" s="15" t="s">
        <v>92</v>
      </c>
      <c r="BD17" s="30" t="s">
        <v>121</v>
      </c>
    </row>
    <row r="18" spans="1:56" ht="9.9" customHeight="1" x14ac:dyDescent="0.2">
      <c r="A18" s="63"/>
      <c r="B18" s="81" t="s">
        <v>9</v>
      </c>
      <c r="C18" s="82"/>
      <c r="D18" s="36" t="s">
        <v>149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4"/>
      <c r="BC18" s="15" t="s">
        <v>93</v>
      </c>
      <c r="BD18" s="30" t="s">
        <v>122</v>
      </c>
    </row>
    <row r="19" spans="1:56" ht="24.9" customHeight="1" x14ac:dyDescent="0.2">
      <c r="A19" s="63"/>
      <c r="B19" s="56"/>
      <c r="C19" s="77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BC19" s="15" t="s">
        <v>66</v>
      </c>
      <c r="BD19" s="30" t="s">
        <v>123</v>
      </c>
    </row>
    <row r="20" spans="1:56" ht="35.1" customHeight="1" x14ac:dyDescent="0.2">
      <c r="A20" s="64"/>
      <c r="B20" s="86" t="s">
        <v>13</v>
      </c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9" t="s">
        <v>11</v>
      </c>
      <c r="N20" s="90"/>
      <c r="O20" s="71"/>
      <c r="P20" s="72"/>
      <c r="Q20" s="72"/>
      <c r="R20" s="72"/>
      <c r="S20" s="72"/>
      <c r="BC20" s="15" t="s">
        <v>67</v>
      </c>
      <c r="BD20" s="30" t="s">
        <v>124</v>
      </c>
    </row>
    <row r="21" spans="1:56" ht="14.25" customHeight="1" x14ac:dyDescent="0.15">
      <c r="A21" s="62" t="s">
        <v>32</v>
      </c>
      <c r="B21" s="65" t="s" ph="1">
        <v>30</v>
      </c>
      <c r="C21" s="65" ph="1"/>
      <c r="D21" s="66"/>
      <c r="E21" s="66"/>
      <c r="F21" s="66"/>
      <c r="G21" s="66"/>
      <c r="H21" s="66"/>
      <c r="I21" s="66"/>
      <c r="J21" s="66"/>
      <c r="K21" s="67" t="s">
        <v>10</v>
      </c>
      <c r="L21" s="68"/>
      <c r="M21" s="71"/>
      <c r="N21" s="72"/>
      <c r="O21" s="72"/>
      <c r="P21" s="72"/>
      <c r="Q21" s="72"/>
      <c r="R21" s="72"/>
      <c r="S21" s="73"/>
      <c r="BC21" s="15" t="s">
        <v>68</v>
      </c>
      <c r="BD21" s="30" t="s">
        <v>125</v>
      </c>
    </row>
    <row r="22" spans="1:56" ht="24.9" customHeight="1" x14ac:dyDescent="0.2">
      <c r="A22" s="63"/>
      <c r="B22" s="56" t="s">
        <v>31</v>
      </c>
      <c r="C22" s="77"/>
      <c r="D22" s="78"/>
      <c r="E22" s="79"/>
      <c r="F22" s="79"/>
      <c r="G22" s="79"/>
      <c r="H22" s="79"/>
      <c r="I22" s="79"/>
      <c r="J22" s="80"/>
      <c r="K22" s="69"/>
      <c r="L22" s="70"/>
      <c r="M22" s="74"/>
      <c r="N22" s="75"/>
      <c r="O22" s="75"/>
      <c r="P22" s="75"/>
      <c r="Q22" s="75"/>
      <c r="R22" s="75"/>
      <c r="S22" s="76"/>
      <c r="BC22" s="15" t="s">
        <v>69</v>
      </c>
      <c r="BD22" s="30" t="s">
        <v>126</v>
      </c>
    </row>
    <row r="23" spans="1:56" ht="9.9" customHeight="1" x14ac:dyDescent="0.2">
      <c r="A23" s="63"/>
      <c r="B23" s="81" t="s">
        <v>9</v>
      </c>
      <c r="C23" s="82"/>
      <c r="D23" s="36" t="s">
        <v>96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4"/>
      <c r="BC23" s="15" t="s">
        <v>70</v>
      </c>
      <c r="BD23" s="30" t="s">
        <v>127</v>
      </c>
    </row>
    <row r="24" spans="1:56" ht="24.9" customHeight="1" x14ac:dyDescent="0.2">
      <c r="A24" s="63"/>
      <c r="B24" s="56"/>
      <c r="C24" s="77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BC24" s="15" t="s">
        <v>71</v>
      </c>
      <c r="BD24" s="30" t="s">
        <v>128</v>
      </c>
    </row>
    <row r="25" spans="1:56" ht="35.1" customHeight="1" x14ac:dyDescent="0.2">
      <c r="A25" s="64"/>
      <c r="B25" s="86" t="s">
        <v>13</v>
      </c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9" t="s">
        <v>11</v>
      </c>
      <c r="N25" s="90"/>
      <c r="O25" s="71"/>
      <c r="P25" s="72"/>
      <c r="Q25" s="72"/>
      <c r="R25" s="72"/>
      <c r="S25" s="72"/>
      <c r="BC25" s="15" t="s">
        <v>72</v>
      </c>
      <c r="BD25" s="30" t="s">
        <v>129</v>
      </c>
    </row>
    <row r="26" spans="1:56" ht="35.1" customHeight="1" thickBot="1" x14ac:dyDescent="0.25">
      <c r="A26" s="130" t="s">
        <v>12</v>
      </c>
      <c r="B26" s="131"/>
      <c r="C26" s="131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3"/>
      <c r="BC26" s="15" t="s">
        <v>73</v>
      </c>
      <c r="BD26" s="30" t="s">
        <v>130</v>
      </c>
    </row>
    <row r="27" spans="1:56" ht="30" customHeight="1" x14ac:dyDescent="0.2">
      <c r="A27" s="134" t="s">
        <v>19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BC27" s="15" t="s">
        <v>74</v>
      </c>
      <c r="BD27" s="30" t="s">
        <v>131</v>
      </c>
    </row>
    <row r="28" spans="1:56" ht="30" customHeight="1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6"/>
      <c r="BC28" s="15" t="s">
        <v>75</v>
      </c>
      <c r="BD28" s="30" t="s">
        <v>132</v>
      </c>
    </row>
    <row r="29" spans="1:56" ht="50.1" customHeight="1" x14ac:dyDescent="0.2">
      <c r="A29" s="135" t="s">
        <v>18</v>
      </c>
      <c r="B29" s="136"/>
      <c r="C29" s="129" t="s">
        <v>14</v>
      </c>
      <c r="D29" s="129"/>
      <c r="E29" s="128" t="s">
        <v>22</v>
      </c>
      <c r="F29" s="128"/>
      <c r="G29" s="128"/>
      <c r="H29" s="128"/>
      <c r="I29" s="128"/>
      <c r="J29" s="128"/>
      <c r="K29" s="129" t="s">
        <v>15</v>
      </c>
      <c r="L29" s="129"/>
      <c r="M29" s="7"/>
      <c r="N29" s="8" t="s">
        <v>16</v>
      </c>
      <c r="O29" s="9"/>
      <c r="P29" s="128" t="s">
        <v>17</v>
      </c>
      <c r="Q29" s="128"/>
      <c r="R29" s="129"/>
      <c r="S29" s="129"/>
      <c r="T29" s="6"/>
      <c r="BC29" s="15" t="s">
        <v>76</v>
      </c>
      <c r="BD29" s="30" t="s">
        <v>133</v>
      </c>
    </row>
    <row r="30" spans="1:56" ht="30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BC30" s="15" t="s">
        <v>77</v>
      </c>
      <c r="BD30" s="30" t="s">
        <v>134</v>
      </c>
    </row>
    <row r="31" spans="1:56" ht="30" customHeight="1" x14ac:dyDescent="0.2">
      <c r="A31" s="6"/>
      <c r="T31" s="6"/>
      <c r="BC31" s="15" t="s">
        <v>78</v>
      </c>
      <c r="BD31" s="30" t="s">
        <v>135</v>
      </c>
    </row>
    <row r="32" spans="1:56" ht="30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BC32" s="15" t="s">
        <v>79</v>
      </c>
      <c r="BD32" s="30" t="s">
        <v>136</v>
      </c>
    </row>
    <row r="33" spans="1:56" ht="30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BC33" s="15" t="s">
        <v>80</v>
      </c>
      <c r="BD33" s="30" t="s">
        <v>137</v>
      </c>
    </row>
    <row r="34" spans="1:56" ht="30" customHeight="1" x14ac:dyDescent="0.2">
      <c r="BC34" s="15" t="s">
        <v>81</v>
      </c>
      <c r="BD34" s="30" t="s">
        <v>138</v>
      </c>
    </row>
    <row r="35" spans="1:56" ht="30" customHeight="1" x14ac:dyDescent="0.2">
      <c r="BC35" s="15" t="s">
        <v>82</v>
      </c>
      <c r="BD35" s="30" t="s">
        <v>139</v>
      </c>
    </row>
    <row r="36" spans="1:56" ht="30" customHeight="1" x14ac:dyDescent="0.2"/>
    <row r="37" spans="1:56" ht="30" customHeight="1" x14ac:dyDescent="0.2"/>
    <row r="38" spans="1:56" ht="30" customHeight="1" x14ac:dyDescent="0.2"/>
    <row r="39" spans="1:56" ht="30" customHeight="1" x14ac:dyDescent="0.2"/>
    <row r="40" spans="1:56" ht="30" customHeight="1" x14ac:dyDescent="0.2"/>
    <row r="41" spans="1:56" ht="30" customHeight="1" x14ac:dyDescent="0.2"/>
    <row r="42" spans="1:56" ht="30" customHeight="1" x14ac:dyDescent="0.2"/>
    <row r="43" spans="1:56" ht="30" customHeight="1" x14ac:dyDescent="0.2"/>
    <row r="44" spans="1:56" ht="30" customHeight="1" x14ac:dyDescent="0.2"/>
    <row r="45" spans="1:56" ht="30" customHeight="1" x14ac:dyDescent="0.2"/>
    <row r="46" spans="1:56" ht="30" customHeight="1" x14ac:dyDescent="0.2"/>
    <row r="47" spans="1:56" ht="30" customHeight="1" x14ac:dyDescent="0.2"/>
    <row r="48" spans="1:56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</sheetData>
  <sheetProtection formatCells="0" selectLockedCells="1"/>
  <mergeCells count="72">
    <mergeCell ref="A16:A20"/>
    <mergeCell ref="B18:C19"/>
    <mergeCell ref="D16:J16"/>
    <mergeCell ref="O20:S20"/>
    <mergeCell ref="D20:L20"/>
    <mergeCell ref="E18:S18"/>
    <mergeCell ref="P29:Q29"/>
    <mergeCell ref="R29:S29"/>
    <mergeCell ref="A26:C26"/>
    <mergeCell ref="D26:S26"/>
    <mergeCell ref="A27:S27"/>
    <mergeCell ref="A29:B29"/>
    <mergeCell ref="C29:D29"/>
    <mergeCell ref="E29:J29"/>
    <mergeCell ref="K29:L29"/>
    <mergeCell ref="A28:S28"/>
    <mergeCell ref="A10:C10"/>
    <mergeCell ref="D10:S10"/>
    <mergeCell ref="A11:A13"/>
    <mergeCell ref="B11:D11"/>
    <mergeCell ref="M20:N20"/>
    <mergeCell ref="A14:C15"/>
    <mergeCell ref="D15:H15"/>
    <mergeCell ref="I15:M15"/>
    <mergeCell ref="R14:S15"/>
    <mergeCell ref="P14:Q15"/>
    <mergeCell ref="B16:C16"/>
    <mergeCell ref="N11:P11"/>
    <mergeCell ref="Q11:S11"/>
    <mergeCell ref="D14:E14"/>
    <mergeCell ref="I14:J14"/>
    <mergeCell ref="K14:L14"/>
    <mergeCell ref="A8:C8"/>
    <mergeCell ref="D8:S8"/>
    <mergeCell ref="A9:C9"/>
    <mergeCell ref="D9:H9"/>
    <mergeCell ref="I9:K9"/>
    <mergeCell ref="L9:S9"/>
    <mergeCell ref="A1:E1"/>
    <mergeCell ref="A2:S2"/>
    <mergeCell ref="A4:F4"/>
    <mergeCell ref="A5:S5"/>
    <mergeCell ref="A7:S7"/>
    <mergeCell ref="O25:S25"/>
    <mergeCell ref="B20:C20"/>
    <mergeCell ref="D19:S19"/>
    <mergeCell ref="D17:J17"/>
    <mergeCell ref="B17:C17"/>
    <mergeCell ref="K16:L17"/>
    <mergeCell ref="M16:S17"/>
    <mergeCell ref="E23:S23"/>
    <mergeCell ref="H11:J11"/>
    <mergeCell ref="E11:G11"/>
    <mergeCell ref="K11:M11"/>
    <mergeCell ref="A21:A25"/>
    <mergeCell ref="B21:C21"/>
    <mergeCell ref="D21:J21"/>
    <mergeCell ref="K21:L22"/>
    <mergeCell ref="M21:S22"/>
    <mergeCell ref="B22:C22"/>
    <mergeCell ref="D22:J22"/>
    <mergeCell ref="B23:C24"/>
    <mergeCell ref="D24:S24"/>
    <mergeCell ref="B25:C25"/>
    <mergeCell ref="D25:L25"/>
    <mergeCell ref="M25:N25"/>
    <mergeCell ref="B12:H12"/>
    <mergeCell ref="K12:Q12"/>
    <mergeCell ref="B13:H13"/>
    <mergeCell ref="K13:Q13"/>
    <mergeCell ref="F14:G14"/>
    <mergeCell ref="N14:O15"/>
  </mergeCells>
  <phoneticPr fontId="2"/>
  <dataValidations count="6">
    <dataValidation type="list" allowBlank="1" showInputMessage="1" showErrorMessage="1" sqref="L9:S9" xr:uid="{00000000-0002-0000-0000-000000000000}">
      <formula1>$BB$1:$BB$7</formula1>
    </dataValidation>
    <dataValidation type="whole" allowBlank="1" showInputMessage="1" showErrorMessage="1" error="数字を入力してください" sqref="F14:G14 K14:L14" xr:uid="{00000000-0002-0000-0000-000001000000}">
      <formula1>0</formula1>
      <formula2>10000</formula2>
    </dataValidation>
    <dataValidation type="list" allowBlank="1" showInputMessage="1" showErrorMessage="1" sqref="D9:H9" xr:uid="{00000000-0002-0000-0000-000002000000}">
      <formula1>$BA$1:$BA$11</formula1>
    </dataValidation>
    <dataValidation type="list" allowBlank="1" showInputMessage="1" showErrorMessage="1" sqref="B12:H13 K12:Q13" xr:uid="{00000000-0002-0000-0000-000003000000}">
      <formula1>$BC$1:$BC$36</formula1>
    </dataValidation>
    <dataValidation type="custom" imeMode="halfAlpha" allowBlank="1" showInputMessage="1" showErrorMessage="1" error="半角で入力してください" sqref="M16:S17 M21:S22 D25:L25 E18:S18 E23:S23 O20:S20 O25:S25" xr:uid="{00000000-0002-0000-0000-000004000000}">
      <formula1>AND(LEN(D16)=LENB(D16))</formula1>
    </dataValidation>
    <dataValidation type="custom" imeMode="halfAlpha" allowBlank="1" showInputMessage="1" showErrorMessage="1" error="半角で入力してください。" sqref="D20:L20" xr:uid="{00000000-0002-0000-0000-000008000000}">
      <formula1>AND(LEN(D20)=LENB(D20))</formula1>
    </dataValidation>
  </dataValidations>
  <printOptions horizontalCentered="1"/>
  <pageMargins left="0.78740157480314965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101"/>
  <sheetViews>
    <sheetView view="pageBreakPreview" zoomScale="85" zoomScaleNormal="100" zoomScaleSheetLayoutView="85" workbookViewId="0">
      <selection activeCell="AO3" sqref="AO3"/>
    </sheetView>
  </sheetViews>
  <sheetFormatPr defaultColWidth="9" defaultRowHeight="13.2" x14ac:dyDescent="0.2"/>
  <cols>
    <col min="1" max="21" width="4.6640625" style="1" customWidth="1"/>
    <col min="22" max="22" width="13" style="1" customWidth="1"/>
    <col min="23" max="52" width="4.6640625" style="1" customWidth="1"/>
    <col min="53" max="53" width="14.77734375" style="1" customWidth="1"/>
    <col min="54" max="54" width="17.33203125" style="1" bestFit="1" customWidth="1"/>
    <col min="55" max="55" width="14" style="15" bestFit="1" customWidth="1"/>
    <col min="56" max="56" width="14" style="30" bestFit="1" customWidth="1"/>
    <col min="57" max="57" width="8.6640625" style="1" bestFit="1" customWidth="1"/>
    <col min="58" max="58" width="4.6640625" style="1" customWidth="1"/>
    <col min="59" max="59" width="16.109375" style="1" bestFit="1" customWidth="1"/>
    <col min="60" max="60" width="6.88671875" style="14" bestFit="1" customWidth="1"/>
    <col min="61" max="64" width="4.6640625" style="1" customWidth="1"/>
    <col min="65" max="65" width="9" style="1" bestFit="1" customWidth="1"/>
    <col min="66" max="66" width="11.77734375" style="1" customWidth="1"/>
    <col min="67" max="68" width="4.6640625" style="1" customWidth="1"/>
    <col min="69" max="69" width="11.6640625" style="1" bestFit="1" customWidth="1"/>
    <col min="70" max="70" width="6.44140625" style="1" bestFit="1" customWidth="1"/>
    <col min="71" max="72" width="4.6640625" style="1" customWidth="1"/>
    <col min="73" max="73" width="7.77734375" style="1" customWidth="1"/>
    <col min="74" max="78" width="4.6640625" style="1" customWidth="1"/>
    <col min="79" max="79" width="9.33203125" style="1" customWidth="1"/>
    <col min="80" max="90" width="4.6640625" style="1" customWidth="1"/>
    <col min="91" max="16384" width="9" style="1"/>
  </cols>
  <sheetData>
    <row r="1" spans="1:80" ht="30" customHeight="1" x14ac:dyDescent="0.2">
      <c r="A1" s="95"/>
      <c r="B1" s="95"/>
      <c r="C1" s="95"/>
      <c r="D1" s="95"/>
      <c r="E1" s="95"/>
      <c r="V1" s="13"/>
      <c r="BA1" s="1" t="s">
        <v>54</v>
      </c>
      <c r="BB1" s="1" t="s">
        <v>84</v>
      </c>
      <c r="BC1" s="15" t="s">
        <v>53</v>
      </c>
      <c r="BD1" s="30" t="s">
        <v>97</v>
      </c>
      <c r="BG1" s="1" t="s">
        <v>55</v>
      </c>
      <c r="BH1" s="14" t="str">
        <f>IFERROR(VLOOKUP(B12,BC:BD,2,FALSE),"")</f>
        <v/>
      </c>
      <c r="BI1" s="16" t="s">
        <v>98</v>
      </c>
      <c r="BJ1" s="17" t="s">
        <v>99</v>
      </c>
      <c r="BK1" s="18" t="s">
        <v>100</v>
      </c>
      <c r="BL1" s="16" t="s">
        <v>101</v>
      </c>
      <c r="BM1" s="16" t="s">
        <v>102</v>
      </c>
      <c r="BN1" s="16" t="s">
        <v>103</v>
      </c>
      <c r="BO1" s="16" t="s">
        <v>5</v>
      </c>
      <c r="BP1" s="16" t="s">
        <v>104</v>
      </c>
      <c r="BQ1" s="16" t="s">
        <v>105</v>
      </c>
      <c r="BR1" s="16" t="s">
        <v>9</v>
      </c>
      <c r="BS1" s="16" t="s">
        <v>106</v>
      </c>
      <c r="BT1" s="19" t="s">
        <v>10</v>
      </c>
      <c r="BU1" s="32" t="s">
        <v>11</v>
      </c>
      <c r="BV1" s="33" t="s">
        <v>108</v>
      </c>
      <c r="BW1" s="20" t="s">
        <v>109</v>
      </c>
      <c r="BX1" s="21" t="s">
        <v>27</v>
      </c>
      <c r="BY1" s="21" t="s">
        <v>110</v>
      </c>
      <c r="BZ1" s="34" t="s">
        <v>111</v>
      </c>
      <c r="CA1" s="35" t="s">
        <v>112</v>
      </c>
      <c r="CB1" s="34" t="s">
        <v>113</v>
      </c>
    </row>
    <row r="2" spans="1:80" ht="30" customHeight="1" x14ac:dyDescent="0.2">
      <c r="A2" s="96" t="s">
        <v>165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37"/>
      <c r="U2" s="37"/>
      <c r="V2" s="37"/>
      <c r="BA2" s="1" t="s">
        <v>36</v>
      </c>
      <c r="BB2" s="1" t="s">
        <v>46</v>
      </c>
      <c r="BC2" s="15" t="s">
        <v>85</v>
      </c>
      <c r="BD2" s="31" t="s">
        <v>114</v>
      </c>
      <c r="BE2" s="13"/>
      <c r="BG2" s="1" t="s">
        <v>56</v>
      </c>
      <c r="BH2" s="14" t="e">
        <f t="shared" ref="BH2" si="0">VLOOKUP(B13,BC:BD,2,FALSE)</f>
        <v>#N/A</v>
      </c>
      <c r="BI2" s="22"/>
      <c r="BJ2" s="23" t="str">
        <f>学校名&amp;""</f>
        <v>卯ノ里小学校</v>
      </c>
      <c r="BK2" s="23"/>
      <c r="BL2" s="23" t="str">
        <f>施設名&amp;""</f>
        <v>体育館</v>
      </c>
      <c r="BM2" s="29" t="str">
        <f>曜日１&amp;IF(曜日２&lt;&gt;"",CHAR(10)&amp;曜日２,"")</f>
        <v xml:space="preserve">
土</v>
      </c>
      <c r="BN2" s="29" t="e">
        <f>開始時間１&amp;"～"&amp;終了時間１&amp;IF(開始時間２&lt;&gt;"　",CHAR(10)&amp;開始時間２&amp;"～"&amp;終了時間２,"")</f>
        <v>#N/A</v>
      </c>
      <c r="BO2" s="23" t="str">
        <f>種目&amp;""</f>
        <v/>
      </c>
      <c r="BP2" s="23" t="str">
        <f>団体名&amp;""</f>
        <v>●●クラブ</v>
      </c>
      <c r="BQ2" s="23" t="str">
        <f>責任者氏名&amp;""</f>
        <v>東浦　太郎</v>
      </c>
      <c r="BR2" s="23" t="str">
        <f>責任者住所&amp;""</f>
        <v>生路字狭間80</v>
      </c>
      <c r="BS2" s="23" t="str">
        <f>責任者郵便番号&amp;""</f>
        <v>470-2104</v>
      </c>
      <c r="BT2" s="23" t="str">
        <f>責任者電話&amp;""</f>
        <v>0562-83-8333</v>
      </c>
      <c r="BU2" s="24" t="str">
        <f>責任者FAX&amp;""</f>
        <v>0562-84-2203</v>
      </c>
      <c r="BV2" s="25" t="str">
        <f>責任者MAIL&amp;""</f>
        <v>sports@town.aichi-higashiura.lg.jp</v>
      </c>
      <c r="BW2" s="26" t="str">
        <f>合計人員&amp;""</f>
        <v>0</v>
      </c>
      <c r="BX2" s="26">
        <f>町内人員</f>
        <v>0</v>
      </c>
      <c r="BY2" s="26">
        <f>町外人員</f>
        <v>0</v>
      </c>
      <c r="BZ2" s="27" t="str">
        <f>副責任者氏名&amp;""</f>
        <v>於大　花子</v>
      </c>
      <c r="CA2" s="28" t="str">
        <f>副責任者電話&amp;""</f>
        <v>0562-83-3111</v>
      </c>
      <c r="CB2" s="25" t="str">
        <f>副責任者MAIL&amp;""</f>
        <v>higashi@town.aichi-higashiura.lg.jp</v>
      </c>
    </row>
    <row r="3" spans="1:80" ht="30" customHeight="1" x14ac:dyDescent="0.2">
      <c r="J3" s="11" t="s">
        <v>148</v>
      </c>
      <c r="K3" s="11"/>
      <c r="L3" s="11"/>
      <c r="M3" s="11"/>
      <c r="N3" s="12">
        <v>5</v>
      </c>
      <c r="O3" s="11" t="s">
        <v>33</v>
      </c>
      <c r="P3" s="12">
        <v>2</v>
      </c>
      <c r="Q3" s="11" t="s">
        <v>34</v>
      </c>
      <c r="R3" s="12">
        <v>1</v>
      </c>
      <c r="S3" s="11" t="s">
        <v>35</v>
      </c>
      <c r="BA3" s="1" t="s">
        <v>37</v>
      </c>
      <c r="BB3" s="1" t="s">
        <v>47</v>
      </c>
      <c r="BC3" s="15" t="s">
        <v>86</v>
      </c>
      <c r="BD3" s="31" t="s">
        <v>115</v>
      </c>
      <c r="BG3" s="1" t="s">
        <v>57</v>
      </c>
      <c r="BH3" s="14" t="e">
        <f>VLOOKUP(K12,BC:BD,2,FALSE)</f>
        <v>#N/A</v>
      </c>
    </row>
    <row r="4" spans="1:80" ht="30" customHeight="1" x14ac:dyDescent="0.2">
      <c r="A4" s="97" t="s">
        <v>0</v>
      </c>
      <c r="B4" s="97"/>
      <c r="C4" s="97"/>
      <c r="D4" s="97"/>
      <c r="E4" s="97"/>
      <c r="F4" s="97"/>
      <c r="BA4" s="1" t="s">
        <v>39</v>
      </c>
      <c r="BB4" s="1" t="s">
        <v>51</v>
      </c>
      <c r="BC4" s="15" t="s">
        <v>87</v>
      </c>
      <c r="BD4" s="30" t="s">
        <v>140</v>
      </c>
      <c r="BG4" s="1" t="s">
        <v>58</v>
      </c>
      <c r="BH4" s="14" t="e">
        <f>VLOOKUP(K13,BC:BD,2,FALSE)</f>
        <v>#N/A</v>
      </c>
    </row>
    <row r="5" spans="1:80" ht="30" customHeight="1" x14ac:dyDescent="0.2">
      <c r="A5" s="98" t="s">
        <v>167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BA5" s="1" t="s">
        <v>38</v>
      </c>
      <c r="BB5" s="1" t="s">
        <v>48</v>
      </c>
      <c r="BC5" s="15" t="s">
        <v>88</v>
      </c>
      <c r="BD5" s="30" t="s">
        <v>141</v>
      </c>
    </row>
    <row r="6" spans="1:80" ht="15" customHeight="1" x14ac:dyDescent="0.2">
      <c r="J6" s="4"/>
      <c r="K6" s="4"/>
      <c r="L6" s="4"/>
      <c r="M6" s="3"/>
      <c r="N6" s="3"/>
      <c r="O6" s="3"/>
      <c r="P6" s="3"/>
      <c r="Q6" s="3"/>
      <c r="R6" s="3"/>
      <c r="S6" s="3"/>
      <c r="BA6" s="1" t="s">
        <v>41</v>
      </c>
      <c r="BB6" s="1" t="s">
        <v>49</v>
      </c>
      <c r="BC6" s="15" t="s">
        <v>89</v>
      </c>
      <c r="BD6" s="30" t="s">
        <v>142</v>
      </c>
    </row>
    <row r="7" spans="1:80" ht="30" customHeight="1" thickBot="1" x14ac:dyDescent="0.25">
      <c r="A7" s="99" t="s">
        <v>1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BA7" s="1" t="s">
        <v>40</v>
      </c>
      <c r="BB7" s="1" t="s">
        <v>50</v>
      </c>
      <c r="BC7" s="15" t="s">
        <v>90</v>
      </c>
      <c r="BD7" s="30" t="s">
        <v>143</v>
      </c>
    </row>
    <row r="8" spans="1:80" ht="35.1" customHeight="1" x14ac:dyDescent="0.2">
      <c r="A8" s="100" t="s">
        <v>4</v>
      </c>
      <c r="B8" s="101"/>
      <c r="C8" s="101"/>
      <c r="D8" s="102" t="s">
        <v>166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3"/>
      <c r="BA8" s="1" t="s">
        <v>42</v>
      </c>
      <c r="BC8" s="15" t="s">
        <v>83</v>
      </c>
      <c r="BD8" s="30" t="s">
        <v>144</v>
      </c>
    </row>
    <row r="9" spans="1:80" ht="35.1" customHeight="1" x14ac:dyDescent="0.2">
      <c r="A9" s="104" t="s">
        <v>2</v>
      </c>
      <c r="B9" s="105"/>
      <c r="C9" s="105"/>
      <c r="D9" s="106" t="s">
        <v>39</v>
      </c>
      <c r="E9" s="107"/>
      <c r="F9" s="107"/>
      <c r="G9" s="107"/>
      <c r="H9" s="108"/>
      <c r="I9" s="105" t="s">
        <v>3</v>
      </c>
      <c r="J9" s="105"/>
      <c r="K9" s="105"/>
      <c r="L9" s="109" t="s">
        <v>46</v>
      </c>
      <c r="M9" s="110"/>
      <c r="N9" s="110"/>
      <c r="O9" s="110"/>
      <c r="P9" s="110"/>
      <c r="Q9" s="110"/>
      <c r="R9" s="110"/>
      <c r="S9" s="111"/>
      <c r="BA9" s="1" t="s">
        <v>44</v>
      </c>
      <c r="BC9" s="15" t="s">
        <v>59</v>
      </c>
      <c r="BD9" s="30" t="s">
        <v>145</v>
      </c>
    </row>
    <row r="10" spans="1:80" ht="35.1" customHeight="1" x14ac:dyDescent="0.2">
      <c r="A10" s="104" t="s">
        <v>5</v>
      </c>
      <c r="B10" s="105"/>
      <c r="C10" s="105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8"/>
      <c r="BA10" s="1" t="s">
        <v>43</v>
      </c>
      <c r="BC10" s="15" t="s">
        <v>60</v>
      </c>
      <c r="BD10" s="30" t="s">
        <v>146</v>
      </c>
    </row>
    <row r="11" spans="1:80" ht="35.1" customHeight="1" x14ac:dyDescent="0.2">
      <c r="A11" s="139" t="s">
        <v>6</v>
      </c>
      <c r="B11" s="140" t="s">
        <v>26</v>
      </c>
      <c r="C11" s="141"/>
      <c r="D11" s="141"/>
      <c r="E11" s="142"/>
      <c r="F11" s="142"/>
      <c r="G11" s="142"/>
      <c r="H11" s="141" t="s">
        <v>25</v>
      </c>
      <c r="I11" s="141"/>
      <c r="J11" s="143"/>
      <c r="K11" s="140" t="s">
        <v>26</v>
      </c>
      <c r="L11" s="141"/>
      <c r="M11" s="141"/>
      <c r="N11" s="142" t="s">
        <v>164</v>
      </c>
      <c r="O11" s="142"/>
      <c r="P11" s="142"/>
      <c r="Q11" s="141" t="s">
        <v>25</v>
      </c>
      <c r="R11" s="141"/>
      <c r="S11" s="144"/>
      <c r="BA11" s="1" t="s">
        <v>45</v>
      </c>
      <c r="BC11" s="15" t="s">
        <v>61</v>
      </c>
      <c r="BD11" s="30" t="s">
        <v>147</v>
      </c>
    </row>
    <row r="12" spans="1:80" ht="35.1" customHeight="1" x14ac:dyDescent="0.2">
      <c r="A12" s="139"/>
      <c r="B12" s="145"/>
      <c r="C12" s="92"/>
      <c r="D12" s="92"/>
      <c r="E12" s="92"/>
      <c r="F12" s="92"/>
      <c r="G12" s="92"/>
      <c r="H12" s="92"/>
      <c r="I12" s="38" t="s">
        <v>94</v>
      </c>
      <c r="J12" s="39"/>
      <c r="K12" s="145"/>
      <c r="L12" s="92"/>
      <c r="M12" s="92"/>
      <c r="N12" s="92"/>
      <c r="O12" s="92"/>
      <c r="P12" s="92"/>
      <c r="Q12" s="92"/>
      <c r="R12" s="38" t="s">
        <v>94</v>
      </c>
      <c r="S12" s="42"/>
      <c r="BC12" s="15" t="s">
        <v>62</v>
      </c>
      <c r="BD12" s="30" t="s">
        <v>116</v>
      </c>
    </row>
    <row r="13" spans="1:80" ht="35.1" customHeight="1" x14ac:dyDescent="0.2">
      <c r="A13" s="139"/>
      <c r="B13" s="146"/>
      <c r="C13" s="147"/>
      <c r="D13" s="147"/>
      <c r="E13" s="147"/>
      <c r="F13" s="147"/>
      <c r="G13" s="147"/>
      <c r="H13" s="147"/>
      <c r="I13" s="40" t="s">
        <v>95</v>
      </c>
      <c r="J13" s="41"/>
      <c r="K13" s="146"/>
      <c r="L13" s="147"/>
      <c r="M13" s="147"/>
      <c r="N13" s="147"/>
      <c r="O13" s="147"/>
      <c r="P13" s="147"/>
      <c r="Q13" s="147"/>
      <c r="R13" s="40" t="s">
        <v>95</v>
      </c>
      <c r="S13" s="43"/>
      <c r="BC13" s="15" t="s">
        <v>63</v>
      </c>
      <c r="BD13" s="30" t="s">
        <v>117</v>
      </c>
    </row>
    <row r="14" spans="1:80" ht="35.1" customHeight="1" x14ac:dyDescent="0.2">
      <c r="A14" s="104" t="s">
        <v>7</v>
      </c>
      <c r="B14" s="105"/>
      <c r="C14" s="117"/>
      <c r="D14" s="151" t="s">
        <v>27</v>
      </c>
      <c r="E14" s="152"/>
      <c r="F14" s="153"/>
      <c r="G14" s="153"/>
      <c r="H14" s="10" t="s">
        <v>28</v>
      </c>
      <c r="I14" s="151" t="s">
        <v>29</v>
      </c>
      <c r="J14" s="152"/>
      <c r="K14" s="153"/>
      <c r="L14" s="153"/>
      <c r="M14" s="10" t="s">
        <v>28</v>
      </c>
      <c r="N14" s="81" t="s">
        <v>21</v>
      </c>
      <c r="O14" s="148"/>
      <c r="P14" s="149">
        <f>町内人員+町外人員</f>
        <v>0</v>
      </c>
      <c r="Q14" s="149"/>
      <c r="R14" s="148" t="s">
        <v>20</v>
      </c>
      <c r="S14" s="150"/>
      <c r="BC14" s="15" t="s">
        <v>64</v>
      </c>
      <c r="BD14" s="30" t="s">
        <v>118</v>
      </c>
    </row>
    <row r="15" spans="1:80" ht="15" customHeight="1" x14ac:dyDescent="0.2">
      <c r="A15" s="104"/>
      <c r="B15" s="105"/>
      <c r="C15" s="117"/>
      <c r="D15" s="118" t="s">
        <v>24</v>
      </c>
      <c r="E15" s="119"/>
      <c r="F15" s="119"/>
      <c r="G15" s="119"/>
      <c r="H15" s="120"/>
      <c r="I15" s="118" t="s">
        <v>8</v>
      </c>
      <c r="J15" s="119"/>
      <c r="K15" s="119"/>
      <c r="L15" s="119"/>
      <c r="M15" s="120"/>
      <c r="N15" s="56"/>
      <c r="O15" s="57"/>
      <c r="P15" s="124"/>
      <c r="Q15" s="124"/>
      <c r="R15" s="57"/>
      <c r="S15" s="122"/>
      <c r="BC15" s="15" t="s">
        <v>65</v>
      </c>
      <c r="BD15" s="30" t="s">
        <v>119</v>
      </c>
    </row>
    <row r="16" spans="1:80" ht="14.25" customHeight="1" x14ac:dyDescent="0.15">
      <c r="A16" s="62" t="s">
        <v>23</v>
      </c>
      <c r="B16" s="65" t="s" ph="1">
        <v>30</v>
      </c>
      <c r="C16" s="65" ph="1"/>
      <c r="D16" s="66" t="s">
        <v>151</v>
      </c>
      <c r="E16" s="66"/>
      <c r="F16" s="66"/>
      <c r="G16" s="66"/>
      <c r="H16" s="66"/>
      <c r="I16" s="66"/>
      <c r="J16" s="66"/>
      <c r="K16" s="67" t="s">
        <v>10</v>
      </c>
      <c r="L16" s="68"/>
      <c r="M16" s="71" t="s">
        <v>152</v>
      </c>
      <c r="N16" s="72"/>
      <c r="O16" s="72"/>
      <c r="P16" s="72"/>
      <c r="Q16" s="72"/>
      <c r="R16" s="72"/>
      <c r="S16" s="73"/>
      <c r="BC16" s="15" t="s">
        <v>91</v>
      </c>
      <c r="BD16" s="30" t="s">
        <v>120</v>
      </c>
    </row>
    <row r="17" spans="1:56" ht="24.9" customHeight="1" x14ac:dyDescent="0.2">
      <c r="A17" s="63"/>
      <c r="B17" s="56" t="s">
        <v>31</v>
      </c>
      <c r="C17" s="77"/>
      <c r="D17" s="78" t="s">
        <v>150</v>
      </c>
      <c r="E17" s="79"/>
      <c r="F17" s="79"/>
      <c r="G17" s="79"/>
      <c r="H17" s="79"/>
      <c r="I17" s="79"/>
      <c r="J17" s="80"/>
      <c r="K17" s="69"/>
      <c r="L17" s="70"/>
      <c r="M17" s="74"/>
      <c r="N17" s="75"/>
      <c r="O17" s="75"/>
      <c r="P17" s="75"/>
      <c r="Q17" s="75"/>
      <c r="R17" s="75"/>
      <c r="S17" s="76"/>
      <c r="BC17" s="15" t="s">
        <v>92</v>
      </c>
      <c r="BD17" s="30" t="s">
        <v>121</v>
      </c>
    </row>
    <row r="18" spans="1:56" ht="9.9" customHeight="1" x14ac:dyDescent="0.2">
      <c r="A18" s="63"/>
      <c r="B18" s="81" t="s">
        <v>9</v>
      </c>
      <c r="C18" s="82"/>
      <c r="D18" s="36" t="s">
        <v>149</v>
      </c>
      <c r="E18" s="93" t="s">
        <v>153</v>
      </c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4"/>
      <c r="BC18" s="15" t="s">
        <v>93</v>
      </c>
      <c r="BD18" s="30" t="s">
        <v>122</v>
      </c>
    </row>
    <row r="19" spans="1:56" ht="24.9" customHeight="1" x14ac:dyDescent="0.2">
      <c r="A19" s="63"/>
      <c r="B19" s="56"/>
      <c r="C19" s="77"/>
      <c r="D19" s="83" t="s">
        <v>154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BC19" s="15" t="s">
        <v>66</v>
      </c>
      <c r="BD19" s="30" t="s">
        <v>123</v>
      </c>
    </row>
    <row r="20" spans="1:56" ht="35.1" customHeight="1" x14ac:dyDescent="0.2">
      <c r="A20" s="64"/>
      <c r="B20" s="86" t="s">
        <v>13</v>
      </c>
      <c r="C20" s="87"/>
      <c r="D20" s="88" t="s">
        <v>155</v>
      </c>
      <c r="E20" s="88"/>
      <c r="F20" s="88"/>
      <c r="G20" s="88"/>
      <c r="H20" s="88"/>
      <c r="I20" s="88"/>
      <c r="J20" s="88"/>
      <c r="K20" s="88"/>
      <c r="L20" s="88"/>
      <c r="M20" s="89" t="s">
        <v>11</v>
      </c>
      <c r="N20" s="90"/>
      <c r="O20" s="71" t="s">
        <v>156</v>
      </c>
      <c r="P20" s="72"/>
      <c r="Q20" s="72"/>
      <c r="R20" s="72"/>
      <c r="S20" s="72"/>
      <c r="BC20" s="15" t="s">
        <v>67</v>
      </c>
      <c r="BD20" s="30" t="s">
        <v>124</v>
      </c>
    </row>
    <row r="21" spans="1:56" ht="14.25" customHeight="1" x14ac:dyDescent="0.15">
      <c r="A21" s="62" t="s">
        <v>32</v>
      </c>
      <c r="B21" s="65" t="s" ph="1">
        <v>30</v>
      </c>
      <c r="C21" s="65" ph="1"/>
      <c r="D21" s="66" t="s">
        <v>158</v>
      </c>
      <c r="E21" s="66"/>
      <c r="F21" s="66"/>
      <c r="G21" s="66"/>
      <c r="H21" s="66"/>
      <c r="I21" s="66"/>
      <c r="J21" s="66"/>
      <c r="K21" s="67" t="s">
        <v>10</v>
      </c>
      <c r="L21" s="68"/>
      <c r="M21" s="71" t="s">
        <v>159</v>
      </c>
      <c r="N21" s="72"/>
      <c r="O21" s="72"/>
      <c r="P21" s="72"/>
      <c r="Q21" s="72"/>
      <c r="R21" s="72"/>
      <c r="S21" s="73"/>
      <c r="BC21" s="15" t="s">
        <v>68</v>
      </c>
      <c r="BD21" s="30" t="s">
        <v>125</v>
      </c>
    </row>
    <row r="22" spans="1:56" ht="24.9" customHeight="1" x14ac:dyDescent="0.2">
      <c r="A22" s="63"/>
      <c r="B22" s="56" t="s">
        <v>31</v>
      </c>
      <c r="C22" s="77"/>
      <c r="D22" s="78" t="s">
        <v>157</v>
      </c>
      <c r="E22" s="79"/>
      <c r="F22" s="79"/>
      <c r="G22" s="79"/>
      <c r="H22" s="79"/>
      <c r="I22" s="79"/>
      <c r="J22" s="80"/>
      <c r="K22" s="69"/>
      <c r="L22" s="70"/>
      <c r="M22" s="74"/>
      <c r="N22" s="75"/>
      <c r="O22" s="75"/>
      <c r="P22" s="75"/>
      <c r="Q22" s="75"/>
      <c r="R22" s="75"/>
      <c r="S22" s="76"/>
      <c r="BC22" s="15" t="s">
        <v>69</v>
      </c>
      <c r="BD22" s="30" t="s">
        <v>126</v>
      </c>
    </row>
    <row r="23" spans="1:56" ht="9.9" customHeight="1" x14ac:dyDescent="0.2">
      <c r="A23" s="63"/>
      <c r="B23" s="81" t="s">
        <v>9</v>
      </c>
      <c r="C23" s="82"/>
      <c r="D23" s="36" t="s">
        <v>52</v>
      </c>
      <c r="E23" s="93" t="s">
        <v>160</v>
      </c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4"/>
      <c r="BC23" s="15" t="s">
        <v>70</v>
      </c>
      <c r="BD23" s="30" t="s">
        <v>127</v>
      </c>
    </row>
    <row r="24" spans="1:56" ht="24.9" customHeight="1" x14ac:dyDescent="0.2">
      <c r="A24" s="63"/>
      <c r="B24" s="56"/>
      <c r="C24" s="77"/>
      <c r="D24" s="83" t="s">
        <v>161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BC24" s="15" t="s">
        <v>71</v>
      </c>
      <c r="BD24" s="30" t="s">
        <v>128</v>
      </c>
    </row>
    <row r="25" spans="1:56" ht="35.1" customHeight="1" x14ac:dyDescent="0.2">
      <c r="A25" s="64"/>
      <c r="B25" s="86" t="s">
        <v>13</v>
      </c>
      <c r="C25" s="87"/>
      <c r="D25" s="88" t="s">
        <v>162</v>
      </c>
      <c r="E25" s="88"/>
      <c r="F25" s="88"/>
      <c r="G25" s="88"/>
      <c r="H25" s="88"/>
      <c r="I25" s="88"/>
      <c r="J25" s="88"/>
      <c r="K25" s="88"/>
      <c r="L25" s="88"/>
      <c r="M25" s="89" t="s">
        <v>11</v>
      </c>
      <c r="N25" s="90"/>
      <c r="O25" s="71" t="s">
        <v>163</v>
      </c>
      <c r="P25" s="72"/>
      <c r="Q25" s="72"/>
      <c r="R25" s="72"/>
      <c r="S25" s="72"/>
      <c r="BC25" s="15" t="s">
        <v>72</v>
      </c>
      <c r="BD25" s="30" t="s">
        <v>129</v>
      </c>
    </row>
    <row r="26" spans="1:56" ht="35.1" customHeight="1" thickBot="1" x14ac:dyDescent="0.25">
      <c r="A26" s="130" t="s">
        <v>12</v>
      </c>
      <c r="B26" s="131"/>
      <c r="C26" s="131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3"/>
      <c r="BC26" s="15" t="s">
        <v>73</v>
      </c>
      <c r="BD26" s="30" t="s">
        <v>130</v>
      </c>
    </row>
    <row r="27" spans="1:56" ht="30" customHeight="1" x14ac:dyDescent="0.2">
      <c r="A27" s="134" t="s">
        <v>19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BC27" s="15" t="s">
        <v>74</v>
      </c>
      <c r="BD27" s="30" t="s">
        <v>131</v>
      </c>
    </row>
    <row r="28" spans="1:56" ht="30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BC28" s="15" t="s">
        <v>75</v>
      </c>
      <c r="BD28" s="30" t="s">
        <v>132</v>
      </c>
    </row>
    <row r="29" spans="1:56" ht="50.1" customHeight="1" x14ac:dyDescent="0.2">
      <c r="A29" s="135" t="s">
        <v>18</v>
      </c>
      <c r="B29" s="136"/>
      <c r="C29" s="129" t="s">
        <v>14</v>
      </c>
      <c r="D29" s="129"/>
      <c r="E29" s="128" t="s">
        <v>22</v>
      </c>
      <c r="F29" s="128"/>
      <c r="G29" s="128"/>
      <c r="H29" s="128"/>
      <c r="I29" s="128"/>
      <c r="J29" s="128"/>
      <c r="K29" s="129" t="s">
        <v>15</v>
      </c>
      <c r="L29" s="129"/>
      <c r="M29" s="7"/>
      <c r="N29" s="8" t="s">
        <v>16</v>
      </c>
      <c r="O29" s="9"/>
      <c r="P29" s="128" t="s">
        <v>17</v>
      </c>
      <c r="Q29" s="128"/>
      <c r="R29" s="129"/>
      <c r="S29" s="129"/>
      <c r="T29" s="6"/>
      <c r="BC29" s="15" t="s">
        <v>76</v>
      </c>
      <c r="BD29" s="30" t="s">
        <v>133</v>
      </c>
    </row>
    <row r="30" spans="1:56" ht="30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BC30" s="15" t="s">
        <v>77</v>
      </c>
      <c r="BD30" s="30" t="s">
        <v>134</v>
      </c>
    </row>
    <row r="31" spans="1:56" ht="30" customHeight="1" x14ac:dyDescent="0.2">
      <c r="A31" s="6"/>
      <c r="T31" s="6"/>
      <c r="BC31" s="15" t="s">
        <v>78</v>
      </c>
      <c r="BD31" s="30" t="s">
        <v>135</v>
      </c>
    </row>
    <row r="32" spans="1:56" ht="30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BC32" s="15" t="s">
        <v>79</v>
      </c>
      <c r="BD32" s="30" t="s">
        <v>136</v>
      </c>
    </row>
    <row r="33" spans="1:56" ht="30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BC33" s="15" t="s">
        <v>80</v>
      </c>
      <c r="BD33" s="30" t="s">
        <v>137</v>
      </c>
    </row>
    <row r="34" spans="1:56" ht="30" customHeight="1" x14ac:dyDescent="0.2">
      <c r="BC34" s="15" t="s">
        <v>81</v>
      </c>
      <c r="BD34" s="30" t="s">
        <v>138</v>
      </c>
    </row>
    <row r="35" spans="1:56" ht="30" customHeight="1" x14ac:dyDescent="0.2">
      <c r="BC35" s="15" t="s">
        <v>82</v>
      </c>
      <c r="BD35" s="30" t="s">
        <v>139</v>
      </c>
    </row>
    <row r="36" spans="1:56" ht="30" customHeight="1" x14ac:dyDescent="0.2"/>
    <row r="37" spans="1:56" ht="30" customHeight="1" x14ac:dyDescent="0.2"/>
    <row r="38" spans="1:56" ht="30" customHeight="1" x14ac:dyDescent="0.2"/>
    <row r="39" spans="1:56" ht="30" customHeight="1" x14ac:dyDescent="0.2"/>
    <row r="40" spans="1:56" ht="30" customHeight="1" x14ac:dyDescent="0.2"/>
    <row r="41" spans="1:56" ht="30" customHeight="1" x14ac:dyDescent="0.2"/>
    <row r="42" spans="1:56" ht="30" customHeight="1" x14ac:dyDescent="0.2"/>
    <row r="43" spans="1:56" ht="30" customHeight="1" x14ac:dyDescent="0.2"/>
    <row r="44" spans="1:56" ht="30" customHeight="1" x14ac:dyDescent="0.2"/>
    <row r="45" spans="1:56" ht="30" customHeight="1" x14ac:dyDescent="0.2"/>
    <row r="46" spans="1:56" ht="30" customHeight="1" x14ac:dyDescent="0.2"/>
    <row r="47" spans="1:56" ht="30" customHeight="1" x14ac:dyDescent="0.2"/>
    <row r="48" spans="1:56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</sheetData>
  <sheetProtection formatCells="0" selectLockedCells="1"/>
  <mergeCells count="71">
    <mergeCell ref="A27:S27"/>
    <mergeCell ref="A29:B29"/>
    <mergeCell ref="C29:D29"/>
    <mergeCell ref="E29:J29"/>
    <mergeCell ref="K29:L29"/>
    <mergeCell ref="P29:Q29"/>
    <mergeCell ref="R29:S29"/>
    <mergeCell ref="B25:C25"/>
    <mergeCell ref="D25:L25"/>
    <mergeCell ref="M25:N25"/>
    <mergeCell ref="O25:S25"/>
    <mergeCell ref="A26:C26"/>
    <mergeCell ref="D26:S26"/>
    <mergeCell ref="A21:A25"/>
    <mergeCell ref="B21:C21"/>
    <mergeCell ref="D21:J21"/>
    <mergeCell ref="K21:L22"/>
    <mergeCell ref="M21:S22"/>
    <mergeCell ref="B22:C22"/>
    <mergeCell ref="D22:J22"/>
    <mergeCell ref="B23:C24"/>
    <mergeCell ref="E23:S23"/>
    <mergeCell ref="D24:S24"/>
    <mergeCell ref="A14:C15"/>
    <mergeCell ref="D14:E14"/>
    <mergeCell ref="F14:G14"/>
    <mergeCell ref="I14:J14"/>
    <mergeCell ref="K14:L14"/>
    <mergeCell ref="N14:O15"/>
    <mergeCell ref="P14:Q15"/>
    <mergeCell ref="R14:S15"/>
    <mergeCell ref="D15:H15"/>
    <mergeCell ref="I15:M15"/>
    <mergeCell ref="A16:A20"/>
    <mergeCell ref="B16:C16"/>
    <mergeCell ref="D16:J16"/>
    <mergeCell ref="K16:L17"/>
    <mergeCell ref="M16:S17"/>
    <mergeCell ref="B20:C20"/>
    <mergeCell ref="D20:L20"/>
    <mergeCell ref="M20:N20"/>
    <mergeCell ref="O20:S20"/>
    <mergeCell ref="B17:C17"/>
    <mergeCell ref="D17:J17"/>
    <mergeCell ref="B18:C19"/>
    <mergeCell ref="E18:S18"/>
    <mergeCell ref="D19:S19"/>
    <mergeCell ref="Q11:S11"/>
    <mergeCell ref="B12:H12"/>
    <mergeCell ref="K12:Q12"/>
    <mergeCell ref="B13:H13"/>
    <mergeCell ref="K13:Q13"/>
    <mergeCell ref="N11:P11"/>
    <mergeCell ref="A11:A13"/>
    <mergeCell ref="B11:D11"/>
    <mergeCell ref="E11:G11"/>
    <mergeCell ref="H11:J11"/>
    <mergeCell ref="K11:M11"/>
    <mergeCell ref="A9:C9"/>
    <mergeCell ref="D9:H9"/>
    <mergeCell ref="I9:K9"/>
    <mergeCell ref="L9:S9"/>
    <mergeCell ref="A10:C10"/>
    <mergeCell ref="D10:S10"/>
    <mergeCell ref="A8:C8"/>
    <mergeCell ref="D8:S8"/>
    <mergeCell ref="A1:E1"/>
    <mergeCell ref="A2:S2"/>
    <mergeCell ref="A4:F4"/>
    <mergeCell ref="A5:S5"/>
    <mergeCell ref="A7:S7"/>
  </mergeCells>
  <phoneticPr fontId="2"/>
  <dataValidations count="6">
    <dataValidation type="custom" imeMode="halfAlpha" allowBlank="1" showInputMessage="1" showErrorMessage="1" error="半角で入力してください。" sqref="D20:L20" xr:uid="{00000000-0002-0000-0100-000000000000}">
      <formula1>AND(LEN(D20)=LENB(D20))</formula1>
    </dataValidation>
    <dataValidation type="custom" imeMode="halfAlpha" allowBlank="1" showInputMessage="1" showErrorMessage="1" error="半角で入力してください" sqref="D25:L25 E18:S18 E23:S23 O20:S20 O25:S25 M16:S17 M21:S22" xr:uid="{00000000-0002-0000-0100-000001000000}">
      <formula1>AND(LEN(D16)=LENB(D16))</formula1>
    </dataValidation>
    <dataValidation type="list" allowBlank="1" showInputMessage="1" showErrorMessage="1" sqref="B12:H13 K12:Q13" xr:uid="{00000000-0002-0000-0100-000002000000}">
      <formula1>$BC$1:$BC$36</formula1>
    </dataValidation>
    <dataValidation type="list" allowBlank="1" showInputMessage="1" showErrorMessage="1" sqref="D9:H9" xr:uid="{00000000-0002-0000-0100-000003000000}">
      <formula1>$BA$1:$BA$11</formula1>
    </dataValidation>
    <dataValidation type="whole" allowBlank="1" showInputMessage="1" showErrorMessage="1" error="数字を入力してください" sqref="F14:G14 K14:L14" xr:uid="{00000000-0002-0000-0100-000004000000}">
      <formula1>0</formula1>
      <formula2>10000</formula2>
    </dataValidation>
    <dataValidation type="list" allowBlank="1" showInputMessage="1" showErrorMessage="1" sqref="L9:S9" xr:uid="{00000000-0002-0000-0100-000005000000}">
      <formula1>$BB$1:$BB$7</formula1>
    </dataValidation>
  </dataValidations>
  <printOptions horizontalCentered="1"/>
  <pageMargins left="0.78740157480314965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54</vt:i4>
      </vt:variant>
    </vt:vector>
  </HeadingPairs>
  <TitlesOfParts>
    <vt:vector size="56" baseType="lpstr">
      <vt:lpstr>様式１ </vt:lpstr>
      <vt:lpstr>記入例</vt:lpstr>
      <vt:lpstr>記入例!Print_Area</vt:lpstr>
      <vt:lpstr>'様式１ '!Print_Area</vt:lpstr>
      <vt:lpstr>記入例!開始時間１</vt:lpstr>
      <vt:lpstr>'様式１ '!開始時間１</vt:lpstr>
      <vt:lpstr>記入例!開始時間２</vt:lpstr>
      <vt:lpstr>'様式１ '!開始時間２</vt:lpstr>
      <vt:lpstr>記入例!学校名</vt:lpstr>
      <vt:lpstr>'様式１ '!学校名</vt:lpstr>
      <vt:lpstr>記入例!合計人員</vt:lpstr>
      <vt:lpstr>'様式１ '!合計人員</vt:lpstr>
      <vt:lpstr>記入例!施設名</vt:lpstr>
      <vt:lpstr>'様式１ '!施設名</vt:lpstr>
      <vt:lpstr>記入例!種目</vt:lpstr>
      <vt:lpstr>'様式１ '!種目</vt:lpstr>
      <vt:lpstr>記入例!終了時間１</vt:lpstr>
      <vt:lpstr>'様式１ '!終了時間１</vt:lpstr>
      <vt:lpstr>記入例!終了時間２</vt:lpstr>
      <vt:lpstr>'様式１ '!終了時間２</vt:lpstr>
      <vt:lpstr>記入例!集計範囲</vt:lpstr>
      <vt:lpstr>'様式１ '!集計範囲</vt:lpstr>
      <vt:lpstr>記入例!責任者FAX</vt:lpstr>
      <vt:lpstr>'様式１ '!責任者FAX</vt:lpstr>
      <vt:lpstr>記入例!責任者MAIL</vt:lpstr>
      <vt:lpstr>'様式１ '!責任者MAIL</vt:lpstr>
      <vt:lpstr>記入例!責任者氏名</vt:lpstr>
      <vt:lpstr>'様式１ '!責任者氏名</vt:lpstr>
      <vt:lpstr>記入例!責任者住所</vt:lpstr>
      <vt:lpstr>'様式１ '!責任者住所</vt:lpstr>
      <vt:lpstr>記入例!責任者電話</vt:lpstr>
      <vt:lpstr>'様式１ '!責任者電話</vt:lpstr>
      <vt:lpstr>記入例!責任者郵便番号</vt:lpstr>
      <vt:lpstr>'様式１ '!責任者郵便番号</vt:lpstr>
      <vt:lpstr>記入例!団体名</vt:lpstr>
      <vt:lpstr>'様式１ '!団体名</vt:lpstr>
      <vt:lpstr>記入例!町外人員</vt:lpstr>
      <vt:lpstr>'様式１ '!町外人員</vt:lpstr>
      <vt:lpstr>記入例!町内人員</vt:lpstr>
      <vt:lpstr>'様式１ '!町内人員</vt:lpstr>
      <vt:lpstr>記入例!副責任者FAX</vt:lpstr>
      <vt:lpstr>'様式１ '!副責任者FAX</vt:lpstr>
      <vt:lpstr>記入例!副責任者MAIL</vt:lpstr>
      <vt:lpstr>'様式１ '!副責任者MAIL</vt:lpstr>
      <vt:lpstr>記入例!副責任者氏名</vt:lpstr>
      <vt:lpstr>'様式１ '!副責任者氏名</vt:lpstr>
      <vt:lpstr>記入例!副責任者住所</vt:lpstr>
      <vt:lpstr>'様式１ '!副責任者住所</vt:lpstr>
      <vt:lpstr>記入例!副責任者電話</vt:lpstr>
      <vt:lpstr>'様式１ '!副責任者電話</vt:lpstr>
      <vt:lpstr>記入例!副責任者郵便番号</vt:lpstr>
      <vt:lpstr>'様式１ '!副責任者郵便番号</vt:lpstr>
      <vt:lpstr>記入例!曜日１</vt:lpstr>
      <vt:lpstr>'様式１ '!曜日１</vt:lpstr>
      <vt:lpstr>記入例!曜日２</vt:lpstr>
      <vt:lpstr>'様式１ '!曜日２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2021-01-26T08:16:39Z</dcterms:created>
  <dcterms:modified xsi:type="dcterms:W3CDTF">2024-12-20T01:01:54Z</dcterms:modified>
</cp:coreProperties>
</file>